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J:\AA FIELD TRIPS\FIELD TRIP FILES\"/>
    </mc:Choice>
  </mc:AlternateContent>
  <workbookProtection workbookPassword="DF27" lockStructure="1"/>
  <bookViews>
    <workbookView xWindow="480" yWindow="345" windowWidth="20730" windowHeight="11445" activeTab="1"/>
  </bookViews>
  <sheets>
    <sheet name="Instruction-Conflicting TripCAL" sheetId="9" r:id="rId1"/>
    <sheet name="CONFLICT Trip Calculator" sheetId="6" r:id="rId2"/>
    <sheet name="CALC" sheetId="5" state="hidden" r:id="rId3"/>
    <sheet name="orig" sheetId="1" state="hidden" r:id="rId4"/>
    <sheet name="Sheet1" sheetId="7" state="hidden" r:id="rId5"/>
    <sheet name="Sheet2" sheetId="8" state="hidden" r:id="rId6"/>
    <sheet name="RUSD CALCULATOR " sheetId="10" r:id="rId7"/>
  </sheets>
  <definedNames>
    <definedName name="_xlnm.Print_Area" localSheetId="2">CALC!$A$1:$K$25</definedName>
    <definedName name="_xlnm.Print_Area" localSheetId="1">'CONFLICT Trip Calculator'!$A$1:$L$79</definedName>
    <definedName name="_xlnm.Print_Area" localSheetId="0">'Instruction-Conflicting TripCAL'!$A$1:$D$42</definedName>
  </definedNames>
  <calcPr calcId="162913"/>
</workbook>
</file>

<file path=xl/calcChain.xml><?xml version="1.0" encoding="utf-8"?>
<calcChain xmlns="http://schemas.openxmlformats.org/spreadsheetml/2006/main">
  <c r="E16" i="10" l="1"/>
  <c r="D16" i="10"/>
  <c r="D6" i="10" l="1"/>
  <c r="D7" i="10"/>
  <c r="D5" i="10" l="1"/>
  <c r="X3" i="6"/>
  <c r="M36" i="10" l="1"/>
  <c r="N36" i="10" s="1"/>
  <c r="N37" i="10" s="1"/>
  <c r="Q37" i="10" s="1"/>
  <c r="D36" i="10"/>
  <c r="D37" i="10" s="1"/>
  <c r="G37" i="10" s="1"/>
  <c r="N33" i="10"/>
  <c r="N28" i="10"/>
  <c r="M28" i="10"/>
  <c r="E28" i="10"/>
  <c r="C32" i="10" s="1"/>
  <c r="M19" i="10"/>
  <c r="N19" i="10" s="1"/>
  <c r="N20" i="10" s="1"/>
  <c r="Q20" i="10" s="1"/>
  <c r="D19" i="10"/>
  <c r="N11" i="10"/>
  <c r="M11" i="10"/>
  <c r="E12" i="10"/>
  <c r="E5" i="10"/>
  <c r="D32" i="10" l="1"/>
  <c r="D33" i="10" s="1"/>
  <c r="E32" i="10"/>
  <c r="E33" i="10" s="1"/>
  <c r="D20" i="10"/>
  <c r="G20" i="10" s="1"/>
  <c r="M32" i="10"/>
  <c r="O32" i="10" s="1"/>
  <c r="O33" i="10" s="1"/>
  <c r="Q33" i="10" s="1"/>
  <c r="O40" i="10" s="1"/>
  <c r="C23" i="10"/>
  <c r="O11" i="10"/>
  <c r="C15" i="10"/>
  <c r="O28" i="10"/>
  <c r="W6" i="6"/>
  <c r="D23" i="6" s="1"/>
  <c r="U6" i="6"/>
  <c r="W3" i="6"/>
  <c r="D21" i="6" s="1"/>
  <c r="V6" i="5"/>
  <c r="C23" i="5" s="1"/>
  <c r="W3" i="5"/>
  <c r="V3" i="5"/>
  <c r="T6" i="5"/>
  <c r="T5" i="1"/>
  <c r="H16" i="1"/>
  <c r="C19" i="1" s="1"/>
  <c r="C20" i="1" s="1"/>
  <c r="J12" i="1"/>
  <c r="I12" i="1"/>
  <c r="E12" i="1"/>
  <c r="C21" i="5" l="1"/>
  <c r="C24" i="5" s="1"/>
  <c r="G33" i="10"/>
  <c r="E40" i="10" s="1"/>
  <c r="M23" i="10"/>
  <c r="C40" i="10"/>
  <c r="M40" i="10" s="1"/>
  <c r="Q40" i="10" s="1"/>
  <c r="E15" i="10"/>
  <c r="M15" i="10"/>
  <c r="D15" i="10"/>
  <c r="D24" i="6"/>
  <c r="G16" i="10" l="1"/>
  <c r="E23" i="10" s="1"/>
  <c r="G23" i="10" s="1"/>
  <c r="G40" i="10"/>
  <c r="N15" i="10"/>
  <c r="N16" i="10" s="1"/>
  <c r="O15" i="10"/>
  <c r="O16" i="10" s="1"/>
  <c r="Q16" i="10" l="1"/>
  <c r="O23" i="10" s="1"/>
  <c r="Q23" i="10" s="1"/>
</calcChain>
</file>

<file path=xl/comments1.xml><?xml version="1.0" encoding="utf-8"?>
<comments xmlns="http://schemas.openxmlformats.org/spreadsheetml/2006/main">
  <authors>
    <author>JOSE PAZ</author>
  </authors>
  <commentList>
    <comment ref="C17" authorId="0" shapeId="0">
      <text>
        <r>
          <rPr>
            <sz val="9"/>
            <color indexed="81"/>
            <rFont val="Tahoma"/>
            <family val="2"/>
          </rPr>
          <t>Request is based on student medical Special Accommodations condition</t>
        </r>
      </text>
    </comment>
  </commentList>
</comments>
</file>

<file path=xl/comments2.xml><?xml version="1.0" encoding="utf-8"?>
<comments xmlns="http://schemas.openxmlformats.org/spreadsheetml/2006/main">
  <authors>
    <author>JOSE PAZ</author>
    <author>DORA PARHAM</author>
  </authors>
  <commentList>
    <comment ref="C10" authorId="0" shapeId="0">
      <text>
        <r>
          <rPr>
            <sz val="9"/>
            <color indexed="81"/>
            <rFont val="Tahoma"/>
            <family val="2"/>
          </rPr>
          <t>Request is based on student medical Special Accommodations condition</t>
        </r>
      </text>
    </comment>
    <comment ref="D10" authorId="1" shapeId="0">
      <text>
        <r>
          <rPr>
            <b/>
            <sz val="9"/>
            <color indexed="81"/>
            <rFont val="Tahoma"/>
            <family val="2"/>
          </rPr>
          <t>Request is based on student medical Special Accommodations condition</t>
        </r>
      </text>
    </comment>
  </commentList>
</comments>
</file>

<file path=xl/comments3.xml><?xml version="1.0" encoding="utf-8"?>
<comments xmlns="http://schemas.openxmlformats.org/spreadsheetml/2006/main">
  <authors>
    <author>JOSE PAZ</author>
    <author>DORA PARHAM</author>
  </authors>
  <commentList>
    <comment ref="B10" authorId="0" shapeId="0">
      <text>
        <r>
          <rPr>
            <sz val="9"/>
            <color indexed="81"/>
            <rFont val="Tahoma"/>
            <family val="2"/>
          </rPr>
          <t>Request is based on student medical Special Accommodations condition</t>
        </r>
      </text>
    </comment>
    <comment ref="C10" authorId="1" shapeId="0">
      <text>
        <r>
          <rPr>
            <b/>
            <sz val="9"/>
            <color indexed="81"/>
            <rFont val="Tahoma"/>
            <family val="2"/>
          </rPr>
          <t>Request is based on student medical Special Accommodations condition</t>
        </r>
      </text>
    </comment>
  </commentList>
</comments>
</file>

<file path=xl/comments4.xml><?xml version="1.0" encoding="utf-8"?>
<comments xmlns="http://schemas.openxmlformats.org/spreadsheetml/2006/main">
  <authors>
    <author>JOSE PAZ</author>
  </authors>
  <commentList>
    <comment ref="C7" authorId="0" shapeId="0">
      <text>
        <r>
          <rPr>
            <b/>
            <sz val="9"/>
            <color indexed="81"/>
            <rFont val="Tahoma"/>
            <family val="2"/>
          </rPr>
          <t>JOSE PAZ:</t>
        </r>
        <r>
          <rPr>
            <sz val="9"/>
            <color indexed="81"/>
            <rFont val="Tahoma"/>
            <family val="2"/>
          </rPr>
          <t xml:space="preserve">
Request is based on student medical Special Accommodations condition</t>
        </r>
      </text>
    </comment>
  </commentList>
</comments>
</file>

<file path=xl/comments5.xml><?xml version="1.0" encoding="utf-8"?>
<comments xmlns="http://schemas.openxmlformats.org/spreadsheetml/2006/main">
  <authors>
    <author>JOSE PAZ</author>
  </authors>
  <commentList>
    <comment ref="C7" authorId="0" shapeId="0">
      <text>
        <r>
          <rPr>
            <sz val="9"/>
            <color indexed="81"/>
            <rFont val="Tahoma"/>
            <family val="2"/>
          </rPr>
          <t>Request is based on student medical Special Accommodations condition</t>
        </r>
      </text>
    </comment>
  </commentList>
</comments>
</file>

<file path=xl/sharedStrings.xml><?xml version="1.0" encoding="utf-8"?>
<sst xmlns="http://schemas.openxmlformats.org/spreadsheetml/2006/main" count="368" uniqueCount="157">
  <si>
    <t>Yes</t>
  </si>
  <si>
    <t>No</t>
  </si>
  <si>
    <t>4-5</t>
  </si>
  <si>
    <t>Mixed Elem</t>
  </si>
  <si>
    <t>6-12</t>
  </si>
  <si>
    <t>Multiple Day Trip</t>
  </si>
  <si>
    <t>Special Request Charter Bus</t>
  </si>
  <si>
    <t>Mountain Trip</t>
  </si>
  <si>
    <t>Air Conditioning</t>
  </si>
  <si>
    <t>Special
Request</t>
  </si>
  <si>
    <t>Special
Accommodation</t>
  </si>
  <si>
    <t>Wheel Chair</t>
  </si>
  <si>
    <t>Grade</t>
  </si>
  <si>
    <t>Number of Adults</t>
  </si>
  <si>
    <t>Number of Students</t>
  </si>
  <si>
    <t>Miles one way</t>
  </si>
  <si>
    <t>PreK-3</t>
  </si>
  <si>
    <t>Number of busses required</t>
  </si>
  <si>
    <t>Planned Meal Stop</t>
  </si>
  <si>
    <t>Be sure to include location in EasyTrip request - consider mileage</t>
  </si>
  <si>
    <t>The total cost on this estimator will not apply to your trip.
PleaseCall
Transportation
909-820-7862</t>
  </si>
  <si>
    <t>Safety Vest, Buckle Guard, 
Seat Belts , Car Seat, etc.</t>
  </si>
  <si>
    <t>No. Seats
adults</t>
  </si>
  <si>
    <t>No. Seats
pupils</t>
  </si>
  <si>
    <t>RETURN TO
SCHOOL BY</t>
  </si>
  <si>
    <t>CONFLICTING TRIP CALCULATOR - FLAT RATE</t>
  </si>
  <si>
    <t>TOTAL
HOURS</t>
  </si>
  <si>
    <t>DEPART FROM
SCHOOL</t>
  </si>
  <si>
    <t>MIN 5HR RATE</t>
  </si>
  <si>
    <t>HR RATE</t>
  </si>
  <si>
    <t>TOTAL COST PER BUS =</t>
  </si>
  <si>
    <t>GRAND TOTAL =</t>
  </si>
  <si>
    <t>Weekend or Holiday</t>
  </si>
  <si>
    <t>Day of the Week</t>
  </si>
  <si>
    <t>Depart from school</t>
  </si>
  <si>
    <t>Return to school</t>
  </si>
  <si>
    <t>SURVEY - Drop-down menu</t>
  </si>
  <si>
    <t>TRIP DATA - fill in blanks</t>
  </si>
  <si>
    <t xml:space="preserve">Special Request Charter Bus CIF/Payoffs </t>
  </si>
  <si>
    <t>Enter time</t>
  </si>
  <si>
    <t>Enter #</t>
  </si>
  <si>
    <t>Drop down Menu</t>
  </si>
  <si>
    <t>Drop down menu</t>
  </si>
  <si>
    <t>Be sure to include location in Easy Trip request - consider mileage</t>
  </si>
  <si>
    <t>grid or instructions for fields</t>
  </si>
  <si>
    <t>chp dmv federal regulations</t>
  </si>
  <si>
    <t>Date to present to the principals</t>
  </si>
  <si>
    <t>Complete powerpoint</t>
  </si>
  <si>
    <t>provide explaination</t>
  </si>
  <si>
    <t>find notes for field trips</t>
  </si>
  <si>
    <t>effective date April on 1, 2015</t>
  </si>
  <si>
    <t>email to Derek</t>
  </si>
  <si>
    <t>provide on the instruction sheet or separate sheet</t>
  </si>
  <si>
    <t>include chp dmv federal regulations</t>
  </si>
  <si>
    <t>for all scheduled trips going forward</t>
  </si>
  <si>
    <t>meeting in march</t>
  </si>
  <si>
    <t>first slide in powerpoint needs to pertain to  conflict times</t>
  </si>
  <si>
    <t>1A</t>
  </si>
  <si>
    <t>1B</t>
  </si>
  <si>
    <t>1D</t>
  </si>
  <si>
    <t>1E</t>
  </si>
  <si>
    <t>1F</t>
  </si>
  <si>
    <t>1G</t>
  </si>
  <si>
    <t>1H</t>
  </si>
  <si>
    <t>2A</t>
  </si>
  <si>
    <t>2B</t>
  </si>
  <si>
    <t>2C</t>
  </si>
  <si>
    <t>2D</t>
  </si>
  <si>
    <t>2E</t>
  </si>
  <si>
    <t>2F</t>
  </si>
  <si>
    <t>3A</t>
  </si>
  <si>
    <t>3B</t>
  </si>
  <si>
    <t>3C</t>
  </si>
  <si>
    <t>1C</t>
  </si>
  <si>
    <t>RUSD BUSES ARE NOT SENT IN THE MOUNTAIN DURING ADVERSE WEATHER (I.E. Snow, chain requirements)</t>
  </si>
  <si>
    <t>Buses requiring Special Equipment for student transport may cost higher than buses without Special Equipment</t>
  </si>
  <si>
    <t>Contact Transportation immediately to confirm reservations on a ADA compliant bus  for the field trip.</t>
  </si>
  <si>
    <t>From the drop down menu choice which grade will be transported on the bus.</t>
  </si>
  <si>
    <t>MIXED ELEMENTARY</t>
  </si>
  <si>
    <t>"4-5"</t>
  </si>
  <si>
    <t>Pre-K-3</t>
  </si>
  <si>
    <t>"9-12"</t>
  </si>
  <si>
    <t>3 students per seat</t>
  </si>
  <si>
    <t>2 students per seat</t>
  </si>
  <si>
    <t>Enter the time the bus will drop-off all passengers back at the school</t>
  </si>
  <si>
    <t xml:space="preserve">Trips that take place on Saturday, Sunday, Official Holiday (RUSD closed) will need to contact transportation for quote. </t>
  </si>
  <si>
    <t>This cell will automatically populate</t>
  </si>
  <si>
    <t>1. Grade level of students</t>
  </si>
  <si>
    <t>2. Number of student passengers</t>
  </si>
  <si>
    <t>SURVEY - Data Entry</t>
  </si>
  <si>
    <t>Total Cost - Automactically Populated</t>
  </si>
  <si>
    <t>This cell will automatically update to provide the cost of each bus</t>
  </si>
  <si>
    <t>This cell will automatically update to provide the total cost for the field trip</t>
  </si>
  <si>
    <t xml:space="preserve">Special Request Charter Bus CIF/Playoffs </t>
  </si>
  <si>
    <t>Calculate the number of buses needed for the trip</t>
  </si>
  <si>
    <t># passengers</t>
  </si>
  <si>
    <t>seats required</t>
  </si>
  <si>
    <t># Kinder-3RD</t>
  </si>
  <si>
    <t># 4TH and up</t>
  </si>
  <si>
    <t>MIXED - Elementary</t>
  </si>
  <si>
    <t>Pick-up students from school</t>
  </si>
  <si>
    <t>Return students to school</t>
  </si>
  <si>
    <t>Beg Time</t>
  </si>
  <si>
    <t>End Time</t>
  </si>
  <si>
    <t>Hours</t>
  </si>
  <si>
    <t>drop down menu</t>
  </si>
  <si>
    <t>WEEKDAY RATES</t>
  </si>
  <si>
    <t>at $22.92/hr</t>
  </si>
  <si>
    <t>at $34.38/hr</t>
  </si>
  <si>
    <t>Total</t>
  </si>
  <si>
    <t>Hourly</t>
  </si>
  <si>
    <t>Roundtrip</t>
  </si>
  <si>
    <t>at $2.79/mi</t>
  </si>
  <si>
    <t>Mileage</t>
  </si>
  <si>
    <t>Total Per Bus</t>
  </si>
  <si>
    <t>Grand Total</t>
  </si>
  <si>
    <r>
      <t># Buses</t>
    </r>
    <r>
      <rPr>
        <b/>
        <sz val="8"/>
        <rFont val="Arial"/>
        <family val="2"/>
      </rPr>
      <t>(total buses required)</t>
    </r>
  </si>
  <si>
    <t># Buses</t>
  </si>
  <si>
    <t>WEEKEND RATES</t>
  </si>
  <si>
    <t>Charter bus company must have more than 4 weeks notice to reserve a vehicle. CONTACT TRANSPORTATION ASAP</t>
  </si>
  <si>
    <t>WEEKDAY RATES (Mon-Friday) - This is an estimate only.</t>
  </si>
  <si>
    <t>This is an estimate. Actual cost is billed after the trip is completed</t>
  </si>
  <si>
    <t>Conflicting Trip Calculator Instructions</t>
  </si>
  <si>
    <t xml:space="preserve">INSTRUCTIONS FOR THE CALCULATOR - The Calculator consists of a drop-down menu and data entry. </t>
  </si>
  <si>
    <t>PRIOR TO STARTING, PLEASE HAVE THE FOLLOWING INFORMATION AVAILABLE:</t>
  </si>
  <si>
    <t>3. Number of adult passengers</t>
  </si>
  <si>
    <t>4. Time the bus will arrive to pick up passengers to leave to destination</t>
  </si>
  <si>
    <t>5. Time the bus will return to the school to drop off passengers</t>
  </si>
  <si>
    <t>Miles (Roundtrip)</t>
  </si>
  <si>
    <t>Depart from School</t>
  </si>
  <si>
    <t>Number of Buses Required</t>
  </si>
  <si>
    <t>WEEKEND RATES (Saturday-Sunday, Holidays, Breaks) - This is an estimate only</t>
  </si>
  <si>
    <t>This calculator is used only when scheduled trip times are between 8:30 am to 1:30 pm (Verify times on Trip Calendar) or Weekend/Holidays/Breaks.</t>
  </si>
  <si>
    <t>Arrival to School (Return time)</t>
  </si>
  <si>
    <t>Depart from School (Time you want the bus to arrive at your site)</t>
  </si>
  <si>
    <t>4. Roundtrip mileage to destination</t>
  </si>
  <si>
    <t>Miles Roundtrip</t>
  </si>
  <si>
    <t>Enter the time the bus will pick-up the passengers</t>
  </si>
  <si>
    <t>Enter the estimated miles to your destination</t>
  </si>
  <si>
    <t>Enter the estimated number of students attending the field trip</t>
  </si>
  <si>
    <t>Enter the number of adults attending the field trip</t>
  </si>
  <si>
    <t>Not all buses are equipped with air conditioning. Contractors must have a minimum of 4 weeks notice for reservation.</t>
  </si>
  <si>
    <t>All field trips with meal stops must be pre-approved by Administrators.</t>
  </si>
  <si>
    <t>Trips that are more than one day, contact Transportation.</t>
  </si>
  <si>
    <r>
      <t xml:space="preserve">The Trip Calculator provides you with an </t>
    </r>
    <r>
      <rPr>
        <b/>
        <u/>
        <sz val="11"/>
        <color rgb="FFC00000"/>
        <rFont val="Calibri"/>
        <family val="2"/>
        <scheme val="minor"/>
      </rPr>
      <t>ESTIMATED COST</t>
    </r>
    <r>
      <rPr>
        <b/>
        <sz val="11"/>
        <color rgb="FFC00000"/>
        <rFont val="Calibri"/>
        <family val="2"/>
        <scheme val="minor"/>
      </rPr>
      <t xml:space="preserve"> </t>
    </r>
    <r>
      <rPr>
        <b/>
        <sz val="11"/>
        <rFont val="Calibri"/>
        <family val="2"/>
        <scheme val="minor"/>
      </rPr>
      <t>for trips that c</t>
    </r>
    <r>
      <rPr>
        <b/>
        <sz val="11"/>
        <color theme="1"/>
        <rFont val="Calibri"/>
        <family val="2"/>
        <scheme val="minor"/>
      </rPr>
      <t>onflict with Home-to-School routes. The cost will vary depending on the actual time.  You will be billed accordingly. The calculator is provided to assist your school site in financially planning for the field trip.</t>
    </r>
    <r>
      <rPr>
        <b/>
        <sz val="11"/>
        <color rgb="FFC00000"/>
        <rFont val="Calibri"/>
        <family val="2"/>
        <scheme val="minor"/>
      </rPr>
      <t xml:space="preserve"> Trips that take place Monday through Friday 8:30 am until 1:30 pm (Verify by looking at the  </t>
    </r>
    <r>
      <rPr>
        <b/>
        <u/>
        <sz val="11"/>
        <color rgb="FFC00000"/>
        <rFont val="Calibri"/>
        <family val="2"/>
        <scheme val="minor"/>
      </rPr>
      <t>Trip Calendar</t>
    </r>
    <r>
      <rPr>
        <b/>
        <sz val="11"/>
        <color rgb="FFC00000"/>
        <rFont val="Calibri"/>
        <family val="2"/>
        <scheme val="minor"/>
      </rPr>
      <t xml:space="preserve"> for the date of your trip) do not need to use this calculator. Please use the RUSD (Non-Conflicting) Calculator. </t>
    </r>
  </si>
  <si>
    <t>Return to School</t>
  </si>
  <si>
    <t># of Buses Calculator</t>
  </si>
  <si>
    <t>The total cost on this estimator will not apply to your trip.
Please Call
Transportation
909-820-7862</t>
  </si>
  <si>
    <t xml:space="preserve"> Total buses Required </t>
  </si>
  <si>
    <t xml:space="preserve">Hours </t>
  </si>
  <si>
    <r>
      <t xml:space="preserve">Please </t>
    </r>
    <r>
      <rPr>
        <b/>
        <sz val="11"/>
        <rFont val="Arial"/>
        <family val="2"/>
      </rPr>
      <t>add 45 minutes prior</t>
    </r>
    <r>
      <rPr>
        <sz val="11"/>
        <rFont val="Arial"/>
        <family val="2"/>
      </rPr>
      <t xml:space="preserve"> </t>
    </r>
    <r>
      <rPr>
        <b/>
        <sz val="11"/>
        <rFont val="Arial"/>
        <family val="2"/>
      </rPr>
      <t xml:space="preserve">to Pick-up </t>
    </r>
    <r>
      <rPr>
        <sz val="11"/>
        <rFont val="Arial"/>
        <family val="2"/>
      </rPr>
      <t xml:space="preserve">time at School and </t>
    </r>
    <r>
      <rPr>
        <b/>
        <sz val="11"/>
        <rFont val="Arial"/>
        <family val="2"/>
      </rPr>
      <t xml:space="preserve">30 minutes after Return </t>
    </r>
    <r>
      <rPr>
        <sz val="11"/>
        <rFont val="Arial"/>
        <family val="2"/>
      </rPr>
      <t>time at School (drop-off).</t>
    </r>
  </si>
  <si>
    <r>
      <t xml:space="preserve">Please </t>
    </r>
    <r>
      <rPr>
        <b/>
        <sz val="11"/>
        <rFont val="Arial"/>
        <family val="2"/>
      </rPr>
      <t>add 1 hour prior to Pick-up</t>
    </r>
    <r>
      <rPr>
        <sz val="11"/>
        <rFont val="Arial"/>
        <family val="2"/>
      </rPr>
      <t xml:space="preserve"> time at School and </t>
    </r>
    <r>
      <rPr>
        <b/>
        <sz val="11"/>
        <rFont val="Arial"/>
        <family val="2"/>
      </rPr>
      <t>45 minutes after Return</t>
    </r>
    <r>
      <rPr>
        <sz val="11"/>
        <rFont val="Arial"/>
        <family val="2"/>
      </rPr>
      <t xml:space="preserve"> time at School (drop-off).</t>
    </r>
  </si>
  <si>
    <t>at $29.37/hr</t>
  </si>
  <si>
    <t>at $45.25/hr</t>
  </si>
  <si>
    <t>at $60.33/hr</t>
  </si>
  <si>
    <r>
      <rPr>
        <b/>
        <sz val="11"/>
        <color rgb="FFC00000"/>
        <rFont val="Calibri"/>
        <family val="2"/>
        <scheme val="minor"/>
      </rPr>
      <t>*FOR ALL GRAD NIGHT TRIPS, OVERNIGHT TRIPS, AND ALL ADULT TRIPS, PLEASE CONTACT TRANSPORTATION FOR AN ESTIMATE</t>
    </r>
    <r>
      <rPr>
        <sz val="11"/>
        <color rgb="FFC00000"/>
        <rFont val="Calibri"/>
        <family val="2"/>
        <scheme val="minor"/>
      </rPr>
      <t>.</t>
    </r>
  </si>
  <si>
    <t>This is an estimate only. The actual cost will be billed after the trip is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</si>
</sst>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h:mm;@"/>
    <numFmt numFmtId="165" formatCode="#\ ?/4"/>
    <numFmt numFmtId="166" formatCode="&quot;$&quot;#,##0.00"/>
    <numFmt numFmtId="167" formatCode="[$-409]h:mm\ AM/PM;@"/>
  </numFmts>
  <fonts count="48" x14ac:knownFonts="1">
    <font>
      <sz val="11"/>
      <color theme="1"/>
      <name val="Calibri"/>
      <family val="2"/>
      <scheme val="minor"/>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20"/>
      <color theme="1"/>
      <name val="Calibri"/>
      <family val="2"/>
      <scheme val="minor"/>
    </font>
    <font>
      <b/>
      <sz val="18"/>
      <color theme="0"/>
      <name val="Calibri"/>
      <family val="2"/>
      <scheme val="minor"/>
    </font>
    <font>
      <sz val="20"/>
      <color theme="0"/>
      <name val="Calibri"/>
      <family val="2"/>
      <scheme val="minor"/>
    </font>
    <font>
      <b/>
      <sz val="14"/>
      <color theme="5" tint="-0.249977111117893"/>
      <name val="Calibri"/>
      <family val="2"/>
      <scheme val="minor"/>
    </font>
    <font>
      <sz val="11"/>
      <color theme="5" tint="-0.249977111117893"/>
      <name val="Calibri"/>
      <family val="2"/>
      <scheme val="minor"/>
    </font>
    <font>
      <b/>
      <sz val="14"/>
      <color theme="0"/>
      <name val="Calibri"/>
      <family val="2"/>
      <scheme val="minor"/>
    </font>
    <font>
      <sz val="10"/>
      <color theme="0"/>
      <name val="Calibri"/>
      <family val="2"/>
      <scheme val="minor"/>
    </font>
    <font>
      <i/>
      <sz val="11"/>
      <color theme="1"/>
      <name val="Calibri"/>
      <family val="2"/>
      <scheme val="minor"/>
    </font>
    <font>
      <sz val="10"/>
      <name val="Arial"/>
      <family val="2"/>
    </font>
    <font>
      <b/>
      <sz val="10"/>
      <name val="Arial"/>
      <family val="2"/>
    </font>
    <font>
      <b/>
      <sz val="9"/>
      <name val="Arial"/>
      <family val="2"/>
    </font>
    <font>
      <sz val="16"/>
      <name val="Arial"/>
      <family val="2"/>
    </font>
    <font>
      <b/>
      <sz val="10"/>
      <color indexed="9"/>
      <name val="Arial"/>
      <family val="2"/>
    </font>
    <font>
      <sz val="8"/>
      <name val="Arial"/>
      <family val="2"/>
    </font>
    <font>
      <sz val="10"/>
      <color indexed="9"/>
      <name val="Arial"/>
      <family val="2"/>
    </font>
    <font>
      <sz val="9.1"/>
      <color indexed="9"/>
      <name val="Arial"/>
      <family val="2"/>
    </font>
    <font>
      <sz val="9.1"/>
      <name val="Arial"/>
      <family val="2"/>
    </font>
    <font>
      <sz val="10"/>
      <color theme="0"/>
      <name val="Arial"/>
      <family val="2"/>
    </font>
    <font>
      <b/>
      <sz val="10"/>
      <color theme="0"/>
      <name val="Arial"/>
      <family val="2"/>
    </font>
    <font>
      <b/>
      <sz val="8"/>
      <name val="Arial"/>
      <family val="2"/>
    </font>
    <font>
      <sz val="11"/>
      <name val="Calibri"/>
      <family val="2"/>
      <scheme val="minor"/>
    </font>
    <font>
      <sz val="11"/>
      <name val="Arial"/>
      <family val="2"/>
    </font>
    <font>
      <b/>
      <sz val="16"/>
      <color theme="0"/>
      <name val="Calibri"/>
      <family val="2"/>
      <scheme val="minor"/>
    </font>
    <font>
      <b/>
      <sz val="11"/>
      <name val="Arial"/>
      <family val="2"/>
    </font>
    <font>
      <sz val="8.5"/>
      <color rgb="FFFF0000"/>
      <name val="Calibri"/>
      <family val="2"/>
      <scheme val="minor"/>
    </font>
    <font>
      <sz val="7"/>
      <color theme="0" tint="-0.34998626667073579"/>
      <name val="Calibri"/>
      <family val="2"/>
      <scheme val="minor"/>
    </font>
    <font>
      <sz val="11"/>
      <color rgb="FFC00000"/>
      <name val="Calibri"/>
      <family val="2"/>
      <scheme val="minor"/>
    </font>
    <font>
      <b/>
      <sz val="11"/>
      <color rgb="FFC00000"/>
      <name val="Calibri"/>
      <family val="2"/>
      <scheme val="minor"/>
    </font>
    <font>
      <b/>
      <u/>
      <sz val="11"/>
      <color rgb="FFC00000"/>
      <name val="Calibri"/>
      <family val="2"/>
      <scheme val="minor"/>
    </font>
    <font>
      <b/>
      <sz val="10"/>
      <color theme="1"/>
      <name val="Calibri"/>
      <family val="2"/>
      <scheme val="minor"/>
    </font>
    <font>
      <b/>
      <sz val="8"/>
      <color theme="1"/>
      <name val="Calibri"/>
      <family val="2"/>
      <scheme val="minor"/>
    </font>
    <font>
      <b/>
      <sz val="10"/>
      <color rgb="FFC00000"/>
      <name val="Calibri"/>
      <family val="2"/>
      <scheme val="minor"/>
    </font>
    <font>
      <b/>
      <sz val="11"/>
      <name val="Calibri"/>
      <family val="2"/>
      <scheme val="minor"/>
    </font>
    <font>
      <sz val="9"/>
      <color rgb="FFC00000"/>
      <name val="Calibri"/>
      <family val="2"/>
      <scheme val="minor"/>
    </font>
    <font>
      <b/>
      <sz val="28"/>
      <color theme="0"/>
      <name val="Calibri"/>
      <family val="2"/>
      <scheme val="minor"/>
    </font>
    <font>
      <sz val="28"/>
      <color theme="1"/>
      <name val="Calibri"/>
      <family val="2"/>
      <scheme val="minor"/>
    </font>
    <font>
      <b/>
      <sz val="26"/>
      <color theme="1"/>
      <name val="Calibri"/>
      <family val="2"/>
      <scheme val="minor"/>
    </font>
    <font>
      <b/>
      <sz val="13"/>
      <color theme="0"/>
      <name val="Calibri"/>
      <family val="2"/>
      <scheme val="minor"/>
    </font>
    <font>
      <sz val="9"/>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
      <patternFill patternType="solid">
        <fgColor theme="1"/>
        <bgColor indexed="64"/>
      </patternFill>
    </fill>
    <fill>
      <patternFill patternType="solid">
        <fgColor theme="7" tint="0.79998168889431442"/>
        <bgColor indexed="64"/>
      </patternFill>
    </fill>
    <fill>
      <patternFill patternType="solid">
        <fgColor theme="0"/>
        <bgColor indexed="64"/>
      </patternFill>
    </fill>
    <fill>
      <patternFill patternType="solid">
        <fgColor rgb="FFC00000"/>
        <bgColor indexed="64"/>
      </patternFill>
    </fill>
    <fill>
      <patternFill patternType="solid">
        <fgColor theme="0" tint="-4.9989318521683403E-2"/>
        <bgColor indexed="64"/>
      </patternFill>
    </fill>
    <fill>
      <patternFill patternType="solid">
        <fgColor indexed="8"/>
        <bgColor indexed="64"/>
      </patternFill>
    </fill>
    <fill>
      <patternFill patternType="solid">
        <fgColor theme="8" tint="0.79998168889431442"/>
        <bgColor indexed="64"/>
      </patternFill>
    </fill>
    <fill>
      <patternFill patternType="solid">
        <fgColor rgb="FF0070C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theme="5" tint="-0.249977111117893"/>
        <bgColor indexed="64"/>
      </patternFill>
    </fill>
    <fill>
      <patternFill patternType="solid">
        <fgColor rgb="FFFFCC66"/>
        <bgColor indexed="64"/>
      </patternFill>
    </fill>
    <fill>
      <patternFill patternType="solid">
        <fgColor theme="4" tint="-0.249977111117893"/>
        <bgColor indexed="64"/>
      </patternFill>
    </fill>
    <fill>
      <patternFill patternType="solid">
        <fgColor theme="5"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s>
  <cellStyleXfs count="2">
    <xf numFmtId="0" fontId="0" fillId="0" borderId="0"/>
    <xf numFmtId="44" fontId="3" fillId="0" borderId="0" applyFont="0" applyFill="0" applyBorder="0" applyAlignment="0" applyProtection="0"/>
  </cellStyleXfs>
  <cellXfs count="332">
    <xf numFmtId="0" fontId="0" fillId="0" borderId="0" xfId="0"/>
    <xf numFmtId="18" fontId="0" fillId="0" borderId="0" xfId="0" applyNumberFormat="1"/>
    <xf numFmtId="49" fontId="0" fillId="0" borderId="0" xfId="0" applyNumberFormat="1"/>
    <xf numFmtId="0" fontId="0" fillId="0" borderId="1" xfId="0" applyBorder="1" applyAlignment="1">
      <alignment wrapText="1"/>
    </xf>
    <xf numFmtId="0" fontId="0" fillId="0" borderId="1" xfId="0" applyBorder="1"/>
    <xf numFmtId="0" fontId="0" fillId="0" borderId="0" xfId="0" applyFill="1" applyBorder="1" applyAlignment="1">
      <alignment wrapText="1"/>
    </xf>
    <xf numFmtId="0" fontId="0" fillId="0" borderId="0" xfId="0" applyAlignment="1">
      <alignment horizontal="left"/>
    </xf>
    <xf numFmtId="0" fontId="0" fillId="0" borderId="1" xfId="0" applyBorder="1" applyAlignment="1">
      <alignment horizontal="left"/>
    </xf>
    <xf numFmtId="0" fontId="0" fillId="0" borderId="1" xfId="0" applyBorder="1" applyAlignment="1">
      <alignment horizontal="left" wrapText="1"/>
    </xf>
    <xf numFmtId="0" fontId="6" fillId="0" borderId="0" xfId="0" applyFont="1" applyAlignment="1">
      <alignment horizontal="center" wrapText="1"/>
    </xf>
    <xf numFmtId="18" fontId="0" fillId="0" borderId="0" xfId="0" applyNumberFormat="1" applyAlignment="1">
      <alignment horizontal="center"/>
    </xf>
    <xf numFmtId="0" fontId="0" fillId="0" borderId="0" xfId="0" applyFill="1" applyBorder="1" applyAlignment="1">
      <alignment horizontal="right" wrapText="1"/>
    </xf>
    <xf numFmtId="44" fontId="6" fillId="0" borderId="2" xfId="1" applyFont="1" applyBorder="1" applyAlignment="1">
      <alignment horizontal="center"/>
    </xf>
    <xf numFmtId="44" fontId="6" fillId="0" borderId="3" xfId="1" applyFont="1" applyBorder="1" applyAlignment="1">
      <alignment horizontal="center"/>
    </xf>
    <xf numFmtId="44" fontId="6" fillId="0" borderId="0" xfId="1" applyFont="1" applyAlignment="1">
      <alignment horizontal="center"/>
    </xf>
    <xf numFmtId="44" fontId="3" fillId="0" borderId="0" xfId="1" applyFont="1" applyAlignment="1">
      <alignment horizontal="left"/>
    </xf>
    <xf numFmtId="49" fontId="6" fillId="0" borderId="0" xfId="1" applyNumberFormat="1" applyFont="1" applyAlignment="1">
      <alignment horizontal="center"/>
    </xf>
    <xf numFmtId="0" fontId="7" fillId="2" borderId="0" xfId="0" applyFont="1" applyFill="1"/>
    <xf numFmtId="0" fontId="0" fillId="0" borderId="0" xfId="0" applyAlignment="1">
      <alignment horizontal="right"/>
    </xf>
    <xf numFmtId="44" fontId="0" fillId="0" borderId="0" xfId="0" applyNumberFormat="1" applyAlignment="1">
      <alignment horizontal="left"/>
    </xf>
    <xf numFmtId="0" fontId="0" fillId="2" borderId="1" xfId="0" applyFill="1" applyBorder="1"/>
    <xf numFmtId="0" fontId="8" fillId="0" borderId="0" xfId="0" applyFont="1" applyFill="1" applyAlignment="1">
      <alignment horizontal="center" vertical="center"/>
    </xf>
    <xf numFmtId="44" fontId="6" fillId="0" borderId="4" xfId="1" applyFont="1" applyBorder="1" applyAlignment="1">
      <alignment horizontal="center"/>
    </xf>
    <xf numFmtId="0" fontId="0" fillId="0" borderId="1" xfId="0" applyFill="1" applyBorder="1" applyAlignment="1">
      <alignment wrapText="1"/>
    </xf>
    <xf numFmtId="0" fontId="0" fillId="2" borderId="1" xfId="0" applyFill="1" applyBorder="1" applyAlignment="1">
      <alignment horizontal="left"/>
    </xf>
    <xf numFmtId="0" fontId="8" fillId="0" borderId="0" xfId="0" applyFont="1" applyFill="1" applyAlignment="1">
      <alignment vertical="center"/>
    </xf>
    <xf numFmtId="0" fontId="0" fillId="0" borderId="0" xfId="0" applyBorder="1" applyAlignment="1">
      <alignment horizontal="left"/>
    </xf>
    <xf numFmtId="0" fontId="0" fillId="0" borderId="0" xfId="0" applyBorder="1"/>
    <xf numFmtId="0" fontId="0" fillId="0" borderId="0" xfId="0" applyBorder="1" applyAlignment="1"/>
    <xf numFmtId="0" fontId="6" fillId="0" borderId="0" xfId="0" applyFont="1" applyBorder="1" applyAlignment="1"/>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6" fillId="3" borderId="1" xfId="0" applyFont="1" applyFill="1" applyBorder="1"/>
    <xf numFmtId="0" fontId="6" fillId="3" borderId="1" xfId="0" applyFont="1" applyFill="1" applyBorder="1" applyAlignment="1">
      <alignment horizontal="left"/>
    </xf>
    <xf numFmtId="0" fontId="6" fillId="3" borderId="1" xfId="0" applyFont="1" applyFill="1" applyBorder="1" applyAlignment="1">
      <alignment wrapText="1"/>
    </xf>
    <xf numFmtId="0" fontId="6" fillId="3" borderId="1" xfId="0" applyFont="1" applyFill="1" applyBorder="1" applyAlignment="1">
      <alignment horizontal="left" wrapText="1"/>
    </xf>
    <xf numFmtId="0" fontId="0" fillId="0" borderId="1" xfId="0" applyFont="1" applyFill="1" applyBorder="1" applyAlignment="1">
      <alignment horizontal="left" wrapText="1"/>
    </xf>
    <xf numFmtId="0" fontId="0" fillId="0" borderId="1" xfId="0" applyFont="1" applyBorder="1" applyAlignment="1">
      <alignment horizontal="left" wrapText="1"/>
    </xf>
    <xf numFmtId="18" fontId="0" fillId="2" borderId="1" xfId="0" applyNumberFormat="1" applyFill="1" applyBorder="1" applyAlignment="1">
      <alignment horizontal="left"/>
    </xf>
    <xf numFmtId="0" fontId="4" fillId="4" borderId="5" xfId="0" applyFont="1" applyFill="1" applyBorder="1" applyAlignment="1">
      <alignment horizontal="right" vertical="center" wrapText="1"/>
    </xf>
    <xf numFmtId="0" fontId="4" fillId="4" borderId="6" xfId="0" applyFont="1" applyFill="1" applyBorder="1" applyAlignment="1">
      <alignment horizontal="right" vertical="center"/>
    </xf>
    <xf numFmtId="0" fontId="6" fillId="0" borderId="1" xfId="0" applyFont="1" applyBorder="1" applyAlignment="1">
      <alignment horizontal="left" vertical="center"/>
    </xf>
    <xf numFmtId="0" fontId="9" fillId="5" borderId="1" xfId="0" applyFont="1" applyFill="1" applyBorder="1" applyAlignment="1">
      <alignment horizontal="center"/>
    </xf>
    <xf numFmtId="0" fontId="0" fillId="6" borderId="0" xfId="0" applyFill="1"/>
    <xf numFmtId="0" fontId="6" fillId="6" borderId="1" xfId="0" applyFont="1" applyFill="1" applyBorder="1" applyAlignment="1">
      <alignment horizontal="left"/>
    </xf>
    <xf numFmtId="0" fontId="6" fillId="6" borderId="1" xfId="0" applyFont="1" applyFill="1" applyBorder="1" applyAlignment="1">
      <alignment wrapText="1"/>
    </xf>
    <xf numFmtId="0" fontId="6" fillId="6" borderId="1" xfId="0" applyFont="1" applyFill="1" applyBorder="1" applyAlignment="1">
      <alignment horizontal="left" wrapText="1"/>
    </xf>
    <xf numFmtId="0" fontId="0" fillId="2" borderId="15" xfId="0" applyFill="1" applyBorder="1" applyAlignment="1">
      <alignment horizontal="left"/>
    </xf>
    <xf numFmtId="0" fontId="6" fillId="0" borderId="14" xfId="0" applyFont="1" applyFill="1" applyBorder="1" applyAlignment="1">
      <alignment horizontal="left" wrapText="1"/>
    </xf>
    <xf numFmtId="0" fontId="6" fillId="0" borderId="14" xfId="0" applyFont="1" applyBorder="1" applyAlignment="1">
      <alignment horizontal="left" wrapText="1"/>
    </xf>
    <xf numFmtId="0" fontId="6" fillId="0" borderId="16" xfId="0" applyFont="1" applyBorder="1" applyAlignment="1">
      <alignment horizontal="left" wrapText="1"/>
    </xf>
    <xf numFmtId="0" fontId="0" fillId="0" borderId="21" xfId="0" applyBorder="1"/>
    <xf numFmtId="0" fontId="6" fillId="0" borderId="22" xfId="0" applyFont="1" applyFill="1" applyBorder="1" applyAlignment="1">
      <alignment wrapText="1"/>
    </xf>
    <xf numFmtId="0" fontId="0" fillId="2" borderId="23" xfId="0" applyFill="1" applyBorder="1" applyAlignment="1">
      <alignment horizontal="left"/>
    </xf>
    <xf numFmtId="0" fontId="0" fillId="2" borderId="15" xfId="0" applyFill="1" applyBorder="1"/>
    <xf numFmtId="0" fontId="0" fillId="2" borderId="17" xfId="0" applyFill="1" applyBorder="1"/>
    <xf numFmtId="17" fontId="0" fillId="0" borderId="0" xfId="0" applyNumberFormat="1"/>
    <xf numFmtId="0" fontId="18" fillId="6" borderId="0" xfId="0" applyFont="1" applyFill="1"/>
    <xf numFmtId="0" fontId="18" fillId="6" borderId="0" xfId="0" applyFont="1" applyFill="1" applyAlignment="1">
      <alignment horizontal="center"/>
    </xf>
    <xf numFmtId="0" fontId="18" fillId="6" borderId="0" xfId="0" applyNumberFormat="1" applyFont="1" applyFill="1" applyAlignment="1">
      <alignment horizontal="center"/>
    </xf>
    <xf numFmtId="166" fontId="18" fillId="6" borderId="0" xfId="0" applyNumberFormat="1" applyFont="1" applyFill="1" applyAlignment="1">
      <alignment horizontal="center"/>
    </xf>
    <xf numFmtId="0" fontId="17" fillId="6" borderId="0" xfId="0" applyFont="1" applyFill="1"/>
    <xf numFmtId="167" fontId="17" fillId="6" borderId="0" xfId="0" applyNumberFormat="1" applyFont="1" applyFill="1" applyAlignment="1">
      <alignment horizontal="center"/>
    </xf>
    <xf numFmtId="12" fontId="25" fillId="6" borderId="0" xfId="0" applyNumberFormat="1" applyFont="1" applyFill="1" applyAlignment="1">
      <alignment horizontal="center"/>
    </xf>
    <xf numFmtId="166" fontId="17" fillId="6" borderId="0" xfId="0" applyNumberFormat="1" applyFont="1" applyFill="1" applyAlignment="1">
      <alignment horizontal="center"/>
    </xf>
    <xf numFmtId="164" fontId="17" fillId="6" borderId="0" xfId="0" applyNumberFormat="1" applyFont="1" applyFill="1" applyAlignment="1">
      <alignment horizontal="center"/>
    </xf>
    <xf numFmtId="165" fontId="25" fillId="6" borderId="0" xfId="0" applyNumberFormat="1" applyFont="1" applyFill="1" applyAlignment="1">
      <alignment horizontal="center"/>
    </xf>
    <xf numFmtId="0" fontId="18" fillId="9" borderId="0" xfId="0" applyNumberFormat="1" applyFont="1" applyFill="1" applyBorder="1" applyAlignment="1">
      <alignment horizontal="center"/>
    </xf>
    <xf numFmtId="166" fontId="18" fillId="9" borderId="0" xfId="0" applyNumberFormat="1" applyFont="1" applyFill="1" applyBorder="1" applyAlignment="1" applyProtection="1">
      <alignment horizontal="center"/>
      <protection hidden="1"/>
    </xf>
    <xf numFmtId="0" fontId="18" fillId="6" borderId="26" xfId="0" applyFont="1" applyFill="1" applyBorder="1" applyAlignment="1">
      <alignment horizontal="left"/>
    </xf>
    <xf numFmtId="0" fontId="18" fillId="6" borderId="0" xfId="0" applyNumberFormat="1" applyFont="1" applyFill="1" applyBorder="1" applyAlignment="1">
      <alignment horizontal="center"/>
    </xf>
    <xf numFmtId="0" fontId="18" fillId="6" borderId="4" xfId="0" applyNumberFormat="1" applyFont="1" applyFill="1" applyBorder="1" applyAlignment="1" applyProtection="1">
      <alignment horizontal="center"/>
      <protection hidden="1"/>
    </xf>
    <xf numFmtId="166" fontId="18" fillId="6" borderId="4" xfId="0" applyNumberFormat="1" applyFont="1" applyFill="1" applyBorder="1" applyAlignment="1" applyProtection="1">
      <alignment horizontal="center"/>
      <protection hidden="1"/>
    </xf>
    <xf numFmtId="166" fontId="18" fillId="6" borderId="0" xfId="0" applyNumberFormat="1" applyFont="1" applyFill="1" applyBorder="1" applyAlignment="1" applyProtection="1">
      <alignment horizontal="center"/>
      <protection hidden="1"/>
    </xf>
    <xf numFmtId="166" fontId="18" fillId="6" borderId="2" xfId="0" applyNumberFormat="1" applyFont="1" applyFill="1" applyBorder="1" applyAlignment="1" applyProtection="1">
      <alignment horizontal="center"/>
      <protection hidden="1"/>
    </xf>
    <xf numFmtId="0" fontId="0" fillId="9" borderId="0" xfId="0" applyNumberFormat="1" applyFill="1" applyBorder="1" applyAlignment="1" applyProtection="1">
      <alignment horizontal="center"/>
      <protection hidden="1"/>
    </xf>
    <xf numFmtId="0" fontId="18" fillId="6" borderId="13" xfId="0" applyFont="1" applyFill="1" applyBorder="1" applyAlignment="1" applyProtection="1">
      <alignment horizontal="left"/>
    </xf>
    <xf numFmtId="2" fontId="17" fillId="6" borderId="33" xfId="0" applyNumberFormat="1" applyFont="1" applyFill="1" applyBorder="1" applyAlignment="1" applyProtection="1">
      <alignment horizontal="center"/>
      <protection hidden="1"/>
    </xf>
    <xf numFmtId="2" fontId="17" fillId="6" borderId="27" xfId="0" applyNumberFormat="1" applyFont="1" applyFill="1" applyBorder="1" applyAlignment="1" applyProtection="1">
      <alignment horizontal="center"/>
      <protection hidden="1"/>
    </xf>
    <xf numFmtId="2" fontId="17" fillId="6" borderId="4" xfId="0" applyNumberFormat="1" applyFont="1" applyFill="1" applyBorder="1" applyAlignment="1" applyProtection="1">
      <alignment horizontal="center"/>
      <protection hidden="1"/>
    </xf>
    <xf numFmtId="0" fontId="17" fillId="6" borderId="0" xfId="0" applyNumberFormat="1" applyFont="1" applyFill="1" applyBorder="1" applyAlignment="1" applyProtection="1">
      <alignment horizontal="center"/>
      <protection hidden="1"/>
    </xf>
    <xf numFmtId="0" fontId="0" fillId="9" borderId="0" xfId="0" applyNumberFormat="1" applyFill="1" applyBorder="1" applyAlignment="1">
      <alignment horizontal="center"/>
    </xf>
    <xf numFmtId="166" fontId="0" fillId="9" borderId="0" xfId="0" applyNumberFormat="1" applyFill="1" applyBorder="1" applyAlignment="1" applyProtection="1">
      <alignment horizontal="center"/>
      <protection hidden="1"/>
    </xf>
    <xf numFmtId="0" fontId="17" fillId="6" borderId="0" xfId="0" applyNumberFormat="1" applyFont="1" applyFill="1" applyBorder="1" applyAlignment="1">
      <alignment horizontal="center"/>
    </xf>
    <xf numFmtId="166" fontId="17" fillId="6" borderId="3" xfId="0" applyNumberFormat="1" applyFont="1" applyFill="1" applyBorder="1" applyAlignment="1" applyProtection="1">
      <alignment horizontal="center"/>
      <protection hidden="1"/>
    </xf>
    <xf numFmtId="166" fontId="17" fillId="6" borderId="0" xfId="0" applyNumberFormat="1" applyFont="1" applyFill="1" applyBorder="1" applyAlignment="1" applyProtection="1">
      <alignment horizontal="center"/>
      <protection hidden="1"/>
    </xf>
    <xf numFmtId="166" fontId="18" fillId="6" borderId="3" xfId="0" applyNumberFormat="1" applyFont="1" applyFill="1" applyBorder="1" applyAlignment="1" applyProtection="1">
      <alignment horizontal="center"/>
      <protection hidden="1"/>
    </xf>
    <xf numFmtId="166" fontId="17" fillId="6" borderId="27" xfId="0" applyNumberFormat="1" applyFont="1" applyFill="1" applyBorder="1" applyAlignment="1" applyProtection="1">
      <alignment horizontal="center"/>
      <protection hidden="1"/>
    </xf>
    <xf numFmtId="0" fontId="18" fillId="6" borderId="5" xfId="0" applyFont="1" applyFill="1" applyBorder="1" applyAlignment="1" applyProtection="1">
      <alignment horizontal="center"/>
    </xf>
    <xf numFmtId="0" fontId="17" fillId="6" borderId="10" xfId="0" applyNumberFormat="1" applyFont="1" applyFill="1" applyBorder="1" applyAlignment="1">
      <alignment horizontal="center"/>
    </xf>
    <xf numFmtId="166" fontId="18" fillId="6" borderId="10" xfId="0" applyNumberFormat="1" applyFont="1" applyFill="1" applyBorder="1" applyAlignment="1" applyProtection="1">
      <alignment horizontal="center"/>
      <protection hidden="1"/>
    </xf>
    <xf numFmtId="0" fontId="18" fillId="6" borderId="6" xfId="0" applyFont="1" applyFill="1" applyBorder="1" applyAlignment="1" applyProtection="1">
      <alignment horizontal="center"/>
    </xf>
    <xf numFmtId="0" fontId="17" fillId="6" borderId="8" xfId="0" applyNumberFormat="1" applyFont="1" applyFill="1" applyBorder="1" applyAlignment="1">
      <alignment horizontal="center"/>
    </xf>
    <xf numFmtId="0" fontId="17" fillId="6" borderId="27" xfId="0" applyNumberFormat="1" applyFont="1" applyFill="1" applyBorder="1" applyAlignment="1" applyProtection="1">
      <alignment horizontal="center"/>
      <protection hidden="1"/>
    </xf>
    <xf numFmtId="166" fontId="23" fillId="9" borderId="0" xfId="0" applyNumberFormat="1" applyFont="1" applyFill="1" applyBorder="1" applyAlignment="1" applyProtection="1">
      <alignment horizontal="right"/>
      <protection hidden="1"/>
    </xf>
    <xf numFmtId="166" fontId="0" fillId="9" borderId="0" xfId="0" applyNumberFormat="1" applyFill="1" applyBorder="1" applyAlignment="1" applyProtection="1">
      <alignment horizontal="right"/>
      <protection hidden="1"/>
    </xf>
    <xf numFmtId="166" fontId="17" fillId="6" borderId="0" xfId="0" applyNumberFormat="1" applyFont="1" applyFill="1" applyBorder="1" applyAlignment="1" applyProtection="1">
      <alignment horizontal="right"/>
      <protection hidden="1"/>
    </xf>
    <xf numFmtId="166" fontId="23" fillId="9" borderId="0" xfId="0" applyNumberFormat="1" applyFont="1" applyFill="1" applyBorder="1" applyAlignment="1" applyProtection="1">
      <protection hidden="1"/>
    </xf>
    <xf numFmtId="0" fontId="18" fillId="6" borderId="5" xfId="0" applyNumberFormat="1" applyFont="1" applyFill="1" applyBorder="1" applyAlignment="1" applyProtection="1">
      <alignment horizontal="center"/>
      <protection hidden="1"/>
    </xf>
    <xf numFmtId="0" fontId="17" fillId="6" borderId="33" xfId="0" applyNumberFormat="1" applyFont="1" applyFill="1" applyBorder="1" applyAlignment="1">
      <alignment horizontal="center"/>
    </xf>
    <xf numFmtId="0" fontId="17" fillId="6" borderId="7" xfId="0" applyNumberFormat="1" applyFont="1" applyFill="1" applyBorder="1" applyAlignment="1" applyProtection="1">
      <alignment horizontal="center"/>
      <protection hidden="1"/>
    </xf>
    <xf numFmtId="166" fontId="17" fillId="6" borderId="6" xfId="0" applyNumberFormat="1" applyFont="1" applyFill="1" applyBorder="1" applyAlignment="1" applyProtection="1">
      <alignment horizontal="center"/>
      <protection hidden="1"/>
    </xf>
    <xf numFmtId="0" fontId="0" fillId="0" borderId="0" xfId="0" applyFill="1"/>
    <xf numFmtId="0" fontId="18" fillId="6" borderId="0" xfId="0" applyFont="1" applyFill="1" applyBorder="1" applyAlignment="1" applyProtection="1">
      <alignment horizontal="left"/>
    </xf>
    <xf numFmtId="0" fontId="21" fillId="9" borderId="0" xfId="0" applyFont="1" applyFill="1" applyBorder="1" applyAlignment="1">
      <alignment horizontal="center" wrapText="1"/>
    </xf>
    <xf numFmtId="0" fontId="21" fillId="9" borderId="0" xfId="0" applyNumberFormat="1" applyFont="1" applyFill="1" applyBorder="1" applyAlignment="1">
      <alignment horizontal="center" wrapText="1"/>
    </xf>
    <xf numFmtId="12" fontId="24" fillId="9" borderId="0" xfId="0" applyNumberFormat="1" applyFont="1" applyFill="1" applyBorder="1" applyAlignment="1">
      <alignment horizontal="center"/>
    </xf>
    <xf numFmtId="0" fontId="21" fillId="9" borderId="0" xfId="0" applyFont="1" applyFill="1" applyBorder="1" applyAlignment="1">
      <alignment horizontal="center"/>
    </xf>
    <xf numFmtId="0" fontId="21" fillId="9" borderId="0" xfId="0" applyNumberFormat="1" applyFont="1" applyFill="1" applyBorder="1" applyAlignment="1">
      <alignment horizontal="center"/>
    </xf>
    <xf numFmtId="167" fontId="23" fillId="9" borderId="0" xfId="0" applyNumberFormat="1" applyFont="1" applyFill="1" applyBorder="1" applyAlignment="1" applyProtection="1">
      <alignment horizontal="center"/>
      <protection locked="0"/>
    </xf>
    <xf numFmtId="18" fontId="0" fillId="6" borderId="0" xfId="0" applyNumberFormat="1" applyFill="1"/>
    <xf numFmtId="166" fontId="27" fillId="6" borderId="0" xfId="0" applyNumberFormat="1" applyFont="1" applyFill="1" applyBorder="1" applyAlignment="1" applyProtection="1">
      <alignment horizontal="right"/>
      <protection hidden="1"/>
    </xf>
    <xf numFmtId="166" fontId="27" fillId="6" borderId="0" xfId="0" applyNumberFormat="1" applyFont="1" applyFill="1" applyBorder="1" applyAlignment="1" applyProtection="1">
      <alignment horizontal="center"/>
      <protection hidden="1"/>
    </xf>
    <xf numFmtId="166" fontId="26" fillId="6" borderId="5" xfId="0" applyNumberFormat="1" applyFont="1" applyFill="1" applyBorder="1" applyAlignment="1" applyProtection="1">
      <alignment horizontal="right"/>
      <protection hidden="1"/>
    </xf>
    <xf numFmtId="166" fontId="26" fillId="6" borderId="10" xfId="0" applyNumberFormat="1" applyFont="1" applyFill="1" applyBorder="1" applyAlignment="1" applyProtection="1">
      <alignment horizontal="center"/>
      <protection hidden="1"/>
    </xf>
    <xf numFmtId="166" fontId="26" fillId="6" borderId="26" xfId="0" applyNumberFormat="1" applyFont="1" applyFill="1" applyBorder="1" applyAlignment="1" applyProtection="1">
      <protection hidden="1"/>
    </xf>
    <xf numFmtId="166" fontId="27" fillId="6" borderId="27" xfId="0" applyNumberFormat="1" applyFont="1" applyFill="1" applyBorder="1" applyAlignment="1" applyProtection="1">
      <alignment horizontal="center"/>
      <protection hidden="1"/>
    </xf>
    <xf numFmtId="166" fontId="27" fillId="6" borderId="6" xfId="0" applyNumberFormat="1" applyFont="1" applyFill="1" applyBorder="1" applyAlignment="1" applyProtection="1">
      <alignment horizontal="right"/>
      <protection hidden="1"/>
    </xf>
    <xf numFmtId="166" fontId="27" fillId="6" borderId="8" xfId="0" applyNumberFormat="1" applyFont="1" applyFill="1" applyBorder="1" applyAlignment="1" applyProtection="1">
      <alignment horizontal="center"/>
      <protection hidden="1"/>
    </xf>
    <xf numFmtId="0" fontId="18" fillId="10" borderId="2" xfId="0" applyNumberFormat="1" applyFont="1" applyFill="1" applyBorder="1" applyAlignment="1" applyProtection="1">
      <alignment horizontal="center"/>
      <protection hidden="1"/>
    </xf>
    <xf numFmtId="0" fontId="45" fillId="6" borderId="0" xfId="0" applyFont="1" applyFill="1" applyAlignment="1"/>
    <xf numFmtId="164" fontId="18" fillId="8" borderId="34" xfId="0" applyNumberFormat="1" applyFont="1" applyFill="1" applyBorder="1" applyAlignment="1">
      <alignment horizontal="center" wrapText="1"/>
    </xf>
    <xf numFmtId="165" fontId="19" fillId="8" borderId="34" xfId="0" applyNumberFormat="1" applyFont="1" applyFill="1" applyBorder="1" applyAlignment="1">
      <alignment horizontal="center" wrapText="1"/>
    </xf>
    <xf numFmtId="166" fontId="18" fillId="8" borderId="9" xfId="0" applyNumberFormat="1" applyFont="1" applyFill="1" applyBorder="1" applyAlignment="1">
      <alignment horizontal="center"/>
    </xf>
    <xf numFmtId="0" fontId="17" fillId="8" borderId="1" xfId="0" applyNumberFormat="1" applyFont="1" applyFill="1" applyBorder="1" applyAlignment="1" applyProtection="1">
      <alignment horizontal="center"/>
      <protection locked="0"/>
    </xf>
    <xf numFmtId="0" fontId="17" fillId="8" borderId="1" xfId="0" applyNumberFormat="1" applyFont="1" applyFill="1" applyBorder="1" applyAlignment="1">
      <alignment horizontal="center"/>
    </xf>
    <xf numFmtId="166" fontId="18" fillId="8" borderId="0" xfId="0" applyNumberFormat="1" applyFont="1" applyFill="1" applyBorder="1" applyAlignment="1">
      <alignment horizontal="center"/>
    </xf>
    <xf numFmtId="164" fontId="23" fillId="13" borderId="0" xfId="0" applyNumberFormat="1" applyFont="1" applyFill="1" applyBorder="1" applyAlignment="1">
      <alignment horizontal="center"/>
    </xf>
    <xf numFmtId="165" fontId="24" fillId="13" borderId="0" xfId="0" applyNumberFormat="1" applyFont="1" applyFill="1" applyBorder="1" applyAlignment="1">
      <alignment horizontal="center"/>
    </xf>
    <xf numFmtId="166" fontId="0" fillId="13" borderId="0" xfId="0" applyNumberFormat="1" applyFill="1" applyBorder="1" applyAlignment="1">
      <alignment horizontal="center"/>
    </xf>
    <xf numFmtId="166" fontId="18" fillId="13" borderId="0" xfId="0" applyNumberFormat="1" applyFont="1" applyFill="1" applyBorder="1" applyAlignment="1">
      <alignment horizontal="center"/>
    </xf>
    <xf numFmtId="0" fontId="18" fillId="12" borderId="4" xfId="0" applyNumberFormat="1" applyFont="1" applyFill="1" applyBorder="1" applyAlignment="1" applyProtection="1">
      <alignment horizontal="center"/>
      <protection hidden="1"/>
    </xf>
    <xf numFmtId="2" fontId="0" fillId="12" borderId="4" xfId="0" applyNumberFormat="1" applyFill="1" applyBorder="1" applyAlignment="1" applyProtection="1">
      <alignment horizontal="center"/>
      <protection hidden="1"/>
    </xf>
    <xf numFmtId="166" fontId="0" fillId="12" borderId="3" xfId="0" applyNumberFormat="1" applyFill="1" applyBorder="1" applyAlignment="1" applyProtection="1">
      <alignment horizontal="center"/>
      <protection hidden="1"/>
    </xf>
    <xf numFmtId="166" fontId="18" fillId="12" borderId="4" xfId="0" applyNumberFormat="1" applyFont="1" applyFill="1" applyBorder="1" applyAlignment="1" applyProtection="1">
      <alignment horizontal="center"/>
      <protection hidden="1"/>
    </xf>
    <xf numFmtId="166" fontId="18" fillId="12" borderId="2" xfId="0" applyNumberFormat="1" applyFont="1" applyFill="1" applyBorder="1" applyAlignment="1" applyProtection="1">
      <alignment horizontal="center"/>
      <protection hidden="1"/>
    </xf>
    <xf numFmtId="0" fontId="0" fillId="12" borderId="4" xfId="0" applyNumberFormat="1" applyFill="1" applyBorder="1" applyAlignment="1" applyProtection="1">
      <alignment horizontal="center"/>
      <protection hidden="1"/>
    </xf>
    <xf numFmtId="0" fontId="18" fillId="13" borderId="11" xfId="0" applyFont="1" applyFill="1" applyBorder="1"/>
    <xf numFmtId="166" fontId="18" fillId="13" borderId="36" xfId="0" applyNumberFormat="1" applyFont="1" applyFill="1" applyBorder="1" applyAlignment="1">
      <alignment horizontal="center"/>
    </xf>
    <xf numFmtId="0" fontId="22" fillId="13" borderId="11" xfId="0" applyFont="1" applyFill="1" applyBorder="1" applyAlignment="1">
      <alignment horizontal="right"/>
    </xf>
    <xf numFmtId="166" fontId="0" fillId="13" borderId="36" xfId="0" applyNumberFormat="1" applyFill="1" applyBorder="1" applyAlignment="1">
      <alignment horizontal="center"/>
    </xf>
    <xf numFmtId="0" fontId="18" fillId="9" borderId="11" xfId="0" applyFont="1" applyFill="1" applyBorder="1" applyAlignment="1">
      <alignment horizontal="left"/>
    </xf>
    <xf numFmtId="166" fontId="18" fillId="10" borderId="36" xfId="0" applyNumberFormat="1" applyFont="1" applyFill="1" applyBorder="1" applyAlignment="1" applyProtection="1">
      <alignment horizontal="center"/>
      <protection hidden="1"/>
    </xf>
    <xf numFmtId="166" fontId="0" fillId="9" borderId="36" xfId="0" applyNumberFormat="1" applyFill="1" applyBorder="1" applyAlignment="1" applyProtection="1">
      <alignment horizontal="center"/>
      <protection hidden="1"/>
    </xf>
    <xf numFmtId="0" fontId="0" fillId="9" borderId="20" xfId="0" applyNumberFormat="1" applyFill="1" applyBorder="1" applyAlignment="1" applyProtection="1">
      <alignment horizontal="center"/>
      <protection hidden="1"/>
    </xf>
    <xf numFmtId="166" fontId="0" fillId="10" borderId="44" xfId="0" applyNumberFormat="1" applyFill="1" applyBorder="1" applyAlignment="1" applyProtection="1">
      <alignment horizontal="center"/>
      <protection hidden="1"/>
    </xf>
    <xf numFmtId="166" fontId="18" fillId="9" borderId="20" xfId="0" applyNumberFormat="1" applyFont="1" applyFill="1" applyBorder="1" applyAlignment="1" applyProtection="1">
      <alignment horizontal="right"/>
      <protection hidden="1"/>
    </xf>
    <xf numFmtId="0" fontId="0" fillId="13" borderId="11" xfId="0" applyFill="1" applyBorder="1"/>
    <xf numFmtId="0" fontId="17" fillId="9" borderId="34" xfId="0" applyFont="1" applyFill="1" applyBorder="1"/>
    <xf numFmtId="166" fontId="18" fillId="8" borderId="45" xfId="0" applyNumberFormat="1" applyFont="1" applyFill="1" applyBorder="1" applyAlignment="1">
      <alignment horizontal="center"/>
    </xf>
    <xf numFmtId="0" fontId="17" fillId="8" borderId="1" xfId="0" applyFont="1" applyFill="1" applyBorder="1"/>
    <xf numFmtId="166" fontId="18" fillId="8" borderId="36" xfId="0" applyNumberFormat="1" applyFont="1" applyFill="1" applyBorder="1" applyAlignment="1">
      <alignment horizontal="center"/>
    </xf>
    <xf numFmtId="166" fontId="18" fillId="8" borderId="20" xfId="0" applyNumberFormat="1" applyFont="1" applyFill="1" applyBorder="1" applyAlignment="1">
      <alignment horizontal="center"/>
    </xf>
    <xf numFmtId="166" fontId="18" fillId="8" borderId="38" xfId="0" applyNumberFormat="1" applyFont="1" applyFill="1" applyBorder="1" applyAlignment="1">
      <alignment horizontal="center"/>
    </xf>
    <xf numFmtId="0" fontId="0" fillId="6" borderId="0" xfId="0" applyFill="1" applyProtection="1">
      <protection hidden="1"/>
    </xf>
    <xf numFmtId="0" fontId="8" fillId="6" borderId="0" xfId="0" applyFont="1" applyFill="1" applyBorder="1" applyAlignment="1" applyProtection="1">
      <alignment vertical="center"/>
      <protection hidden="1"/>
    </xf>
    <xf numFmtId="0" fontId="8" fillId="0" borderId="0" xfId="0" applyFont="1" applyFill="1" applyBorder="1" applyAlignment="1" applyProtection="1">
      <alignment vertical="center"/>
      <protection hidden="1"/>
    </xf>
    <xf numFmtId="0" fontId="14" fillId="6" borderId="0" xfId="0" applyFont="1" applyFill="1" applyAlignment="1" applyProtection="1">
      <alignment vertical="center"/>
      <protection hidden="1"/>
    </xf>
    <xf numFmtId="0" fontId="4" fillId="6" borderId="0" xfId="0" applyFont="1" applyFill="1" applyProtection="1">
      <protection hidden="1"/>
    </xf>
    <xf numFmtId="49" fontId="4" fillId="6" borderId="0" xfId="0" applyNumberFormat="1" applyFont="1" applyFill="1" applyProtection="1">
      <protection hidden="1"/>
    </xf>
    <xf numFmtId="44" fontId="5" fillId="6" borderId="2" xfId="1" applyFont="1" applyFill="1" applyBorder="1" applyAlignment="1" applyProtection="1">
      <alignment horizontal="center"/>
      <protection hidden="1"/>
    </xf>
    <xf numFmtId="0" fontId="0" fillId="0" borderId="0" xfId="0" applyProtection="1">
      <protection hidden="1"/>
    </xf>
    <xf numFmtId="0" fontId="0" fillId="6" borderId="0" xfId="0" applyFill="1" applyBorder="1" applyProtection="1">
      <protection hidden="1"/>
    </xf>
    <xf numFmtId="0" fontId="0" fillId="6" borderId="0" xfId="0" applyFill="1" applyBorder="1" applyAlignment="1" applyProtection="1">
      <alignment horizontal="left"/>
      <protection hidden="1"/>
    </xf>
    <xf numFmtId="0" fontId="8" fillId="6" borderId="0" xfId="0" applyFont="1" applyFill="1" applyBorder="1" applyAlignment="1" applyProtection="1">
      <alignment horizontal="center" vertical="center"/>
      <protection hidden="1"/>
    </xf>
    <xf numFmtId="0" fontId="14" fillId="6" borderId="0" xfId="0" applyFont="1" applyFill="1" applyAlignment="1" applyProtection="1">
      <alignment horizontal="center" vertical="center"/>
      <protection hidden="1"/>
    </xf>
    <xf numFmtId="44" fontId="5" fillId="6" borderId="4" xfId="1" applyFont="1" applyFill="1" applyBorder="1" applyAlignment="1" applyProtection="1">
      <alignment horizontal="center"/>
      <protection hidden="1"/>
    </xf>
    <xf numFmtId="0" fontId="5" fillId="6" borderId="0" xfId="0" applyFont="1" applyFill="1" applyAlignment="1" applyProtection="1">
      <alignment horizontal="center" wrapText="1"/>
      <protection hidden="1"/>
    </xf>
    <xf numFmtId="0" fontId="39" fillId="6" borderId="0" xfId="0" applyFont="1" applyFill="1" applyBorder="1" applyAlignment="1" applyProtection="1">
      <alignment vertical="center" wrapText="1"/>
      <protection hidden="1"/>
    </xf>
    <xf numFmtId="0" fontId="8" fillId="6" borderId="0" xfId="0" applyFont="1" applyFill="1" applyBorder="1" applyAlignment="1" applyProtection="1">
      <alignment vertical="center" wrapText="1"/>
      <protection hidden="1"/>
    </xf>
    <xf numFmtId="18" fontId="4" fillId="6" borderId="0" xfId="0" applyNumberFormat="1" applyFont="1" applyFill="1" applyProtection="1">
      <protection hidden="1"/>
    </xf>
    <xf numFmtId="44" fontId="5" fillId="6" borderId="3" xfId="1" applyFont="1" applyFill="1" applyBorder="1" applyAlignment="1" applyProtection="1">
      <alignment horizontal="center"/>
      <protection hidden="1"/>
    </xf>
    <xf numFmtId="0" fontId="0" fillId="0" borderId="0" xfId="0" applyFill="1" applyProtection="1">
      <protection hidden="1"/>
    </xf>
    <xf numFmtId="44" fontId="5" fillId="6" borderId="0" xfId="1" applyFont="1" applyFill="1" applyAlignment="1" applyProtection="1">
      <alignment horizontal="center"/>
      <protection hidden="1"/>
    </xf>
    <xf numFmtId="0" fontId="0" fillId="6" borderId="0" xfId="0" applyFill="1" applyAlignment="1" applyProtection="1">
      <alignment horizontal="right"/>
      <protection hidden="1"/>
    </xf>
    <xf numFmtId="0" fontId="6" fillId="6" borderId="14" xfId="0" applyFont="1" applyFill="1" applyBorder="1" applyAlignment="1" applyProtection="1">
      <alignment wrapText="1"/>
      <protection hidden="1"/>
    </xf>
    <xf numFmtId="0" fontId="6" fillId="6" borderId="1" xfId="0" applyFont="1" applyFill="1" applyBorder="1" applyAlignment="1" applyProtection="1">
      <alignment horizontal="left"/>
      <protection hidden="1"/>
    </xf>
    <xf numFmtId="0" fontId="6" fillId="6" borderId="1" xfId="0" applyFont="1" applyFill="1" applyBorder="1" applyAlignment="1" applyProtection="1">
      <alignment horizontal="left" wrapText="1"/>
      <protection hidden="1"/>
    </xf>
    <xf numFmtId="0" fontId="6" fillId="6" borderId="29" xfId="0" applyFont="1" applyFill="1" applyBorder="1" applyAlignment="1" applyProtection="1">
      <alignment horizontal="left"/>
      <protection hidden="1"/>
    </xf>
    <xf numFmtId="0" fontId="0" fillId="6" borderId="0" xfId="0" applyFill="1" applyBorder="1" applyAlignment="1" applyProtection="1">
      <alignment horizontal="right"/>
      <protection hidden="1"/>
    </xf>
    <xf numFmtId="0" fontId="6" fillId="0" borderId="14" xfId="0" applyFont="1" applyFill="1" applyBorder="1" applyAlignment="1" applyProtection="1">
      <alignment wrapText="1"/>
      <protection hidden="1"/>
    </xf>
    <xf numFmtId="0" fontId="6" fillId="0" borderId="14" xfId="0" applyFont="1" applyFill="1" applyBorder="1" applyAlignment="1" applyProtection="1">
      <alignment horizontal="left" wrapText="1"/>
      <protection hidden="1"/>
    </xf>
    <xf numFmtId="0" fontId="42" fillId="6" borderId="0" xfId="0" applyFont="1" applyFill="1" applyBorder="1" applyAlignment="1" applyProtection="1">
      <alignment vertical="center"/>
      <protection hidden="1"/>
    </xf>
    <xf numFmtId="0" fontId="15" fillId="6" borderId="0" xfId="0" applyFont="1" applyFill="1" applyProtection="1">
      <protection hidden="1"/>
    </xf>
    <xf numFmtId="0" fontId="6" fillId="0" borderId="14" xfId="0" applyFont="1" applyBorder="1" applyAlignment="1" applyProtection="1">
      <alignment horizontal="left" wrapText="1"/>
      <protection hidden="1"/>
    </xf>
    <xf numFmtId="0" fontId="0" fillId="6" borderId="0" xfId="0" applyFill="1" applyBorder="1" applyAlignment="1" applyProtection="1">
      <protection hidden="1"/>
    </xf>
    <xf numFmtId="0" fontId="6" fillId="0" borderId="16" xfId="0" applyFont="1" applyBorder="1" applyAlignment="1" applyProtection="1">
      <alignment horizontal="left" wrapText="1"/>
      <protection hidden="1"/>
    </xf>
    <xf numFmtId="0" fontId="6" fillId="6" borderId="0" xfId="0" applyFont="1" applyFill="1" applyBorder="1" applyAlignment="1" applyProtection="1">
      <protection hidden="1"/>
    </xf>
    <xf numFmtId="0" fontId="6" fillId="0" borderId="13" xfId="0" applyFont="1" applyBorder="1" applyAlignment="1" applyProtection="1">
      <alignment horizontal="left" vertical="center"/>
      <protection hidden="1"/>
    </xf>
    <xf numFmtId="0" fontId="0" fillId="6" borderId="0" xfId="0" applyFill="1" applyAlignment="1" applyProtection="1">
      <alignment horizontal="left"/>
      <protection hidden="1"/>
    </xf>
    <xf numFmtId="0" fontId="0" fillId="0" borderId="0" xfId="0" applyAlignment="1" applyProtection="1">
      <alignment horizontal="left"/>
      <protection hidden="1"/>
    </xf>
    <xf numFmtId="0" fontId="0" fillId="8" borderId="1" xfId="0" applyFill="1" applyBorder="1" applyProtection="1">
      <protection hidden="1"/>
    </xf>
    <xf numFmtId="0" fontId="6" fillId="8" borderId="1" xfId="0" applyFont="1" applyFill="1" applyBorder="1" applyAlignment="1" applyProtection="1">
      <alignment wrapText="1"/>
      <protection hidden="1"/>
    </xf>
    <xf numFmtId="0" fontId="6" fillId="8" borderId="1" xfId="0" applyFont="1" applyFill="1" applyBorder="1" applyAlignment="1" applyProtection="1">
      <alignment horizontal="center"/>
      <protection hidden="1"/>
    </xf>
    <xf numFmtId="0" fontId="0" fillId="8" borderId="1" xfId="0" applyFill="1" applyBorder="1" applyAlignment="1" applyProtection="1">
      <alignment wrapText="1"/>
      <protection hidden="1"/>
    </xf>
    <xf numFmtId="0" fontId="6" fillId="8" borderId="1" xfId="0" applyFont="1" applyFill="1" applyBorder="1" applyAlignment="1" applyProtection="1">
      <alignment horizontal="center" wrapText="1"/>
      <protection hidden="1"/>
    </xf>
    <xf numFmtId="0" fontId="0" fillId="4" borderId="1" xfId="0" applyFill="1" applyBorder="1" applyProtection="1">
      <protection hidden="1"/>
    </xf>
    <xf numFmtId="0" fontId="0" fillId="4" borderId="1" xfId="0" applyFill="1" applyBorder="1" applyAlignment="1" applyProtection="1">
      <alignment horizontal="center"/>
      <protection hidden="1"/>
    </xf>
    <xf numFmtId="0" fontId="0" fillId="4" borderId="1" xfId="0" applyFill="1" applyBorder="1" applyAlignment="1" applyProtection="1">
      <alignment wrapText="1"/>
      <protection hidden="1"/>
    </xf>
    <xf numFmtId="0" fontId="0" fillId="4" borderId="0" xfId="0" applyFill="1" applyBorder="1" applyProtection="1">
      <protection hidden="1"/>
    </xf>
    <xf numFmtId="0" fontId="6" fillId="4" borderId="0" xfId="0" applyFont="1" applyFill="1" applyBorder="1" applyAlignment="1" applyProtection="1">
      <alignment wrapText="1"/>
      <protection hidden="1"/>
    </xf>
    <xf numFmtId="0" fontId="16" fillId="8" borderId="1" xfId="0" applyFont="1" applyFill="1" applyBorder="1" applyAlignment="1" applyProtection="1">
      <alignment horizontal="center"/>
      <protection hidden="1"/>
    </xf>
    <xf numFmtId="0" fontId="16" fillId="8" borderId="1" xfId="0" applyNumberFormat="1" applyFont="1" applyFill="1" applyBorder="1" applyAlignment="1" applyProtection="1">
      <alignment horizontal="center"/>
      <protection hidden="1"/>
    </xf>
    <xf numFmtId="16" fontId="16" fillId="8" borderId="1" xfId="0" applyNumberFormat="1" applyFont="1" applyFill="1" applyBorder="1" applyAlignment="1" applyProtection="1">
      <alignment horizontal="center"/>
      <protection hidden="1"/>
    </xf>
    <xf numFmtId="0" fontId="0" fillId="4" borderId="25" xfId="0" applyFill="1" applyBorder="1" applyProtection="1">
      <protection hidden="1"/>
    </xf>
    <xf numFmtId="0" fontId="0" fillId="6" borderId="1" xfId="0" applyFill="1" applyBorder="1" applyProtection="1">
      <protection hidden="1"/>
    </xf>
    <xf numFmtId="0" fontId="0" fillId="0" borderId="1" xfId="0" applyBorder="1" applyAlignment="1" applyProtection="1">
      <alignment wrapText="1"/>
      <protection hidden="1"/>
    </xf>
    <xf numFmtId="0" fontId="0" fillId="6" borderId="0" xfId="0" applyFill="1" applyAlignment="1" applyProtection="1">
      <alignment horizontal="center"/>
      <protection hidden="1"/>
    </xf>
    <xf numFmtId="0" fontId="0" fillId="0" borderId="0" xfId="0" applyAlignment="1" applyProtection="1">
      <alignment horizontal="center"/>
      <protection hidden="1"/>
    </xf>
    <xf numFmtId="0" fontId="21" fillId="9" borderId="0" xfId="0" applyNumberFormat="1" applyFont="1" applyFill="1" applyBorder="1" applyAlignment="1">
      <alignment horizontal="center" vertical="center" wrapText="1"/>
    </xf>
    <xf numFmtId="0" fontId="14" fillId="0" borderId="0" xfId="0" applyFont="1" applyFill="1" applyAlignment="1" applyProtection="1">
      <alignment vertical="center"/>
      <protection hidden="1"/>
    </xf>
    <xf numFmtId="0" fontId="14" fillId="0" borderId="0" xfId="0" applyFont="1" applyFill="1" applyAlignment="1" applyProtection="1">
      <alignment horizontal="center" vertical="center"/>
      <protection hidden="1"/>
    </xf>
    <xf numFmtId="0" fontId="4" fillId="0" borderId="0" xfId="0" applyFont="1" applyProtection="1">
      <protection hidden="1"/>
    </xf>
    <xf numFmtId="0" fontId="47" fillId="6" borderId="0" xfId="0" applyFont="1" applyFill="1" applyBorder="1" applyAlignment="1" applyProtection="1">
      <alignment vertical="center"/>
      <protection hidden="1"/>
    </xf>
    <xf numFmtId="2" fontId="29" fillId="12" borderId="4" xfId="0" applyNumberFormat="1" applyFont="1" applyFill="1" applyBorder="1" applyAlignment="1" applyProtection="1">
      <alignment horizontal="center"/>
      <protection hidden="1"/>
    </xf>
    <xf numFmtId="166" fontId="29" fillId="12" borderId="3" xfId="0" applyNumberFormat="1" applyFont="1" applyFill="1" applyBorder="1" applyAlignment="1" applyProtection="1">
      <alignment horizontal="center"/>
      <protection hidden="1"/>
    </xf>
    <xf numFmtId="166" fontId="27" fillId="16" borderId="36" xfId="0" applyNumberFormat="1" applyFont="1" applyFill="1" applyBorder="1" applyAlignment="1" applyProtection="1">
      <alignment horizontal="center"/>
      <protection hidden="1"/>
    </xf>
    <xf numFmtId="166" fontId="27" fillId="16" borderId="38" xfId="0" applyNumberFormat="1" applyFont="1" applyFill="1" applyBorder="1" applyAlignment="1" applyProtection="1">
      <alignment horizontal="center"/>
      <protection hidden="1"/>
    </xf>
    <xf numFmtId="166" fontId="21" fillId="16" borderId="36" xfId="0" applyNumberFormat="1" applyFont="1" applyFill="1" applyBorder="1" applyAlignment="1" applyProtection="1">
      <alignment horizontal="center"/>
      <protection hidden="1"/>
    </xf>
    <xf numFmtId="166" fontId="21" fillId="16" borderId="38" xfId="0" applyNumberFormat="1" applyFont="1" applyFill="1" applyBorder="1" applyAlignment="1" applyProtection="1">
      <alignment horizontal="center"/>
      <protection hidden="1"/>
    </xf>
    <xf numFmtId="0" fontId="18" fillId="17" borderId="11" xfId="0" applyFont="1" applyFill="1" applyBorder="1" applyAlignment="1" applyProtection="1">
      <alignment horizontal="left"/>
    </xf>
    <xf numFmtId="2" fontId="0" fillId="17" borderId="0" xfId="0" applyNumberFormat="1" applyFill="1" applyBorder="1" applyAlignment="1" applyProtection="1">
      <alignment horizontal="center"/>
      <protection hidden="1"/>
    </xf>
    <xf numFmtId="0" fontId="18" fillId="17" borderId="11" xfId="0" applyFont="1" applyFill="1" applyBorder="1" applyAlignment="1" applyProtection="1">
      <alignment horizontal="center"/>
    </xf>
    <xf numFmtId="0" fontId="0" fillId="17" borderId="0" xfId="0" applyNumberFormat="1" applyFill="1" applyBorder="1" applyAlignment="1" applyProtection="1">
      <alignment horizontal="center"/>
      <protection locked="0"/>
    </xf>
    <xf numFmtId="0" fontId="18" fillId="17" borderId="37" xfId="0" applyFont="1" applyFill="1" applyBorder="1" applyAlignment="1" applyProtection="1">
      <alignment horizontal="left" wrapText="1"/>
    </xf>
    <xf numFmtId="0" fontId="0" fillId="17" borderId="20" xfId="0" applyNumberFormat="1" applyFill="1" applyBorder="1" applyAlignment="1" applyProtection="1">
      <alignment horizontal="center"/>
    </xf>
    <xf numFmtId="0" fontId="18" fillId="17" borderId="37" xfId="0" applyFont="1" applyFill="1" applyBorder="1" applyAlignment="1" applyProtection="1">
      <alignment horizontal="left"/>
    </xf>
    <xf numFmtId="0" fontId="4" fillId="16" borderId="0" xfId="0" applyFont="1" applyFill="1" applyBorder="1" applyAlignment="1" applyProtection="1">
      <alignment horizontal="right" vertical="center" wrapText="1"/>
      <protection hidden="1"/>
    </xf>
    <xf numFmtId="0" fontId="4" fillId="16" borderId="0" xfId="0" applyFont="1" applyFill="1" applyBorder="1" applyAlignment="1" applyProtection="1">
      <alignment horizontal="right" vertical="center"/>
      <protection hidden="1"/>
    </xf>
    <xf numFmtId="0" fontId="38" fillId="6" borderId="14" xfId="0" applyFont="1" applyFill="1" applyBorder="1" applyAlignment="1" applyProtection="1">
      <alignment wrapText="1"/>
      <protection hidden="1"/>
    </xf>
    <xf numFmtId="0" fontId="38" fillId="6" borderId="16" xfId="0" applyFont="1" applyFill="1" applyBorder="1" applyAlignment="1" applyProtection="1">
      <alignment wrapText="1"/>
      <protection hidden="1"/>
    </xf>
    <xf numFmtId="0" fontId="0" fillId="17" borderId="15" xfId="0" applyFill="1" applyBorder="1" applyAlignment="1" applyProtection="1">
      <alignment horizontal="left"/>
      <protection locked="0"/>
    </xf>
    <xf numFmtId="18" fontId="0" fillId="17" borderId="15" xfId="0" applyNumberFormat="1" applyFill="1" applyBorder="1" applyAlignment="1" applyProtection="1">
      <alignment horizontal="left"/>
      <protection locked="0"/>
    </xf>
    <xf numFmtId="18" fontId="0" fillId="17" borderId="17" xfId="0" applyNumberFormat="1" applyFill="1" applyBorder="1" applyAlignment="1" applyProtection="1">
      <alignment horizontal="left"/>
      <protection locked="0"/>
    </xf>
    <xf numFmtId="0" fontId="9" fillId="19" borderId="12" xfId="0" applyFont="1" applyFill="1" applyBorder="1" applyAlignment="1" applyProtection="1">
      <alignment horizontal="center"/>
      <protection hidden="1"/>
    </xf>
    <xf numFmtId="0" fontId="0" fillId="12" borderId="15" xfId="0" applyFill="1" applyBorder="1" applyProtection="1">
      <protection locked="0"/>
    </xf>
    <xf numFmtId="0" fontId="0" fillId="12" borderId="17" xfId="0" applyFill="1" applyBorder="1" applyProtection="1">
      <protection locked="0"/>
    </xf>
    <xf numFmtId="0" fontId="14" fillId="15" borderId="24" xfId="0" applyFont="1" applyFill="1" applyBorder="1" applyAlignment="1" applyProtection="1">
      <alignment horizontal="center" vertical="center"/>
      <protection hidden="1"/>
    </xf>
    <xf numFmtId="0" fontId="5" fillId="15" borderId="35" xfId="0" applyFont="1" applyFill="1" applyBorder="1" applyAlignment="1" applyProtection="1">
      <alignment horizontal="center" vertical="center"/>
      <protection hidden="1"/>
    </xf>
    <xf numFmtId="0" fontId="14" fillId="15" borderId="35" xfId="0" applyFont="1" applyFill="1" applyBorder="1" applyAlignment="1" applyProtection="1">
      <alignment horizontal="center" vertical="center"/>
      <protection hidden="1"/>
    </xf>
    <xf numFmtId="0" fontId="0" fillId="15" borderId="21" xfId="0" applyFill="1" applyBorder="1" applyAlignment="1" applyProtection="1">
      <protection hidden="1"/>
    </xf>
    <xf numFmtId="0" fontId="43" fillId="15" borderId="24" xfId="0" applyFont="1" applyFill="1" applyBorder="1" applyAlignment="1" applyProtection="1">
      <alignment horizontal="center" vertical="center"/>
      <protection hidden="1"/>
    </xf>
    <xf numFmtId="0" fontId="43" fillId="15" borderId="35" xfId="0" applyFont="1" applyFill="1" applyBorder="1" applyAlignment="1" applyProtection="1">
      <alignment horizontal="center" vertical="center"/>
      <protection hidden="1"/>
    </xf>
    <xf numFmtId="0" fontId="44" fillId="15" borderId="21" xfId="0" applyFont="1" applyFill="1" applyBorder="1" applyAlignment="1" applyProtection="1">
      <protection hidden="1"/>
    </xf>
    <xf numFmtId="0" fontId="6" fillId="8" borderId="24" xfId="0" applyFont="1" applyFill="1" applyBorder="1" applyAlignment="1" applyProtection="1">
      <alignment wrapText="1"/>
      <protection hidden="1"/>
    </xf>
    <xf numFmtId="0" fontId="6" fillId="8" borderId="35" xfId="0" applyFont="1" applyFill="1" applyBorder="1" applyAlignment="1" applyProtection="1">
      <alignment wrapText="1"/>
      <protection hidden="1"/>
    </xf>
    <xf numFmtId="0" fontId="6" fillId="8" borderId="21" xfId="0" applyFont="1" applyFill="1" applyBorder="1" applyAlignment="1" applyProtection="1">
      <alignment wrapText="1"/>
      <protection hidden="1"/>
    </xf>
    <xf numFmtId="0" fontId="31" fillId="15" borderId="24" xfId="0" applyFont="1" applyFill="1" applyBorder="1" applyAlignment="1" applyProtection="1">
      <alignment horizontal="center" wrapText="1"/>
      <protection hidden="1"/>
    </xf>
    <xf numFmtId="0" fontId="31" fillId="15" borderId="35" xfId="0" applyFont="1" applyFill="1" applyBorder="1" applyAlignment="1" applyProtection="1">
      <alignment horizontal="center" wrapText="1"/>
      <protection hidden="1"/>
    </xf>
    <xf numFmtId="0" fontId="31" fillId="15" borderId="21" xfId="0" applyFont="1" applyFill="1" applyBorder="1" applyAlignment="1" applyProtection="1">
      <alignment horizontal="center" wrapText="1"/>
      <protection hidden="1"/>
    </xf>
    <xf numFmtId="0" fontId="5" fillId="15" borderId="35" xfId="0" applyFont="1" applyFill="1" applyBorder="1" applyAlignment="1" applyProtection="1">
      <alignment horizontal="center" wrapText="1"/>
      <protection hidden="1"/>
    </xf>
    <xf numFmtId="0" fontId="5" fillId="15" borderId="21" xfId="0" applyFont="1" applyFill="1" applyBorder="1" applyAlignment="1" applyProtection="1">
      <alignment horizontal="center" wrapText="1"/>
      <protection hidden="1"/>
    </xf>
    <xf numFmtId="0" fontId="0" fillId="8" borderId="11" xfId="0" applyFill="1" applyBorder="1" applyAlignment="1" applyProtection="1">
      <alignment horizontal="left" wrapText="1"/>
      <protection hidden="1"/>
    </xf>
    <xf numFmtId="0" fontId="0" fillId="8" borderId="0" xfId="0" applyFill="1" applyBorder="1" applyAlignment="1" applyProtection="1">
      <alignment horizontal="left" wrapText="1"/>
      <protection hidden="1"/>
    </xf>
    <xf numFmtId="0" fontId="0" fillId="8" borderId="36" xfId="0" applyFill="1" applyBorder="1" applyAlignment="1" applyProtection="1">
      <alignment horizontal="left" wrapText="1"/>
      <protection hidden="1"/>
    </xf>
    <xf numFmtId="0" fontId="0" fillId="8" borderId="37" xfId="0" applyFill="1" applyBorder="1" applyAlignment="1" applyProtection="1">
      <alignment horizontal="left" wrapText="1"/>
      <protection hidden="1"/>
    </xf>
    <xf numFmtId="0" fontId="0" fillId="8" borderId="20" xfId="0" applyFill="1" applyBorder="1" applyAlignment="1" applyProtection="1">
      <alignment horizontal="left" wrapText="1"/>
      <protection hidden="1"/>
    </xf>
    <xf numFmtId="0" fontId="0" fillId="8" borderId="38" xfId="0" applyFill="1" applyBorder="1" applyAlignment="1" applyProtection="1">
      <alignment horizontal="left" wrapText="1"/>
      <protection hidden="1"/>
    </xf>
    <xf numFmtId="0" fontId="4" fillId="15" borderId="1" xfId="0" applyFont="1" applyFill="1" applyBorder="1" applyAlignment="1" applyProtection="1">
      <alignment horizontal="right" vertical="center" wrapText="1"/>
      <protection hidden="1"/>
    </xf>
    <xf numFmtId="0" fontId="0" fillId="15" borderId="1" xfId="0" applyFill="1" applyBorder="1" applyAlignment="1" applyProtection="1">
      <protection hidden="1"/>
    </xf>
    <xf numFmtId="0" fontId="4" fillId="15" borderId="1" xfId="0" applyFont="1" applyFill="1" applyBorder="1" applyAlignment="1" applyProtection="1">
      <alignment horizontal="right" vertical="center"/>
      <protection hidden="1"/>
    </xf>
    <xf numFmtId="0" fontId="0" fillId="8" borderId="21" xfId="0" applyFill="1" applyBorder="1" applyAlignment="1" applyProtection="1">
      <protection hidden="1"/>
    </xf>
    <xf numFmtId="0" fontId="6" fillId="8" borderId="24" xfId="0" applyFont="1" applyFill="1" applyBorder="1" applyAlignment="1" applyProtection="1">
      <alignment horizontal="left" wrapText="1"/>
      <protection hidden="1"/>
    </xf>
    <xf numFmtId="0" fontId="6" fillId="0" borderId="24" xfId="0" applyFont="1" applyFill="1" applyBorder="1" applyAlignment="1" applyProtection="1">
      <alignment horizontal="left" wrapText="1"/>
      <protection hidden="1"/>
    </xf>
    <xf numFmtId="0" fontId="0" fillId="0" borderId="21" xfId="0" applyBorder="1" applyAlignment="1" applyProtection="1">
      <protection hidden="1"/>
    </xf>
    <xf numFmtId="0" fontId="6" fillId="0" borderId="24" xfId="0" applyFont="1" applyBorder="1" applyAlignment="1" applyProtection="1">
      <alignment horizontal="left" wrapText="1"/>
      <protection hidden="1"/>
    </xf>
    <xf numFmtId="0" fontId="6" fillId="8" borderId="24" xfId="0" applyFont="1" applyFill="1" applyBorder="1" applyAlignment="1" applyProtection="1">
      <alignment horizontal="left" vertical="center"/>
      <protection hidden="1"/>
    </xf>
    <xf numFmtId="44" fontId="11" fillId="16" borderId="0" xfId="1" applyFont="1" applyFill="1" applyBorder="1" applyAlignment="1" applyProtection="1">
      <alignment horizontal="center" vertical="center"/>
      <protection hidden="1"/>
    </xf>
    <xf numFmtId="44" fontId="11" fillId="16" borderId="0" xfId="0" applyNumberFormat="1" applyFont="1" applyFill="1" applyBorder="1" applyAlignment="1" applyProtection="1">
      <alignment horizontal="center" vertical="center"/>
      <protection hidden="1"/>
    </xf>
    <xf numFmtId="0" fontId="12" fillId="6" borderId="0" xfId="0" applyFont="1" applyFill="1" applyBorder="1" applyAlignment="1" applyProtection="1">
      <alignment vertical="center"/>
      <protection hidden="1"/>
    </xf>
    <xf numFmtId="0" fontId="13" fillId="6" borderId="0" xfId="0" applyFont="1" applyFill="1" applyBorder="1" applyAlignment="1" applyProtection="1">
      <protection hidden="1"/>
    </xf>
    <xf numFmtId="0" fontId="46" fillId="18" borderId="18" xfId="0" applyFont="1" applyFill="1" applyBorder="1" applyAlignment="1" applyProtection="1">
      <alignment horizontal="center"/>
      <protection hidden="1"/>
    </xf>
    <xf numFmtId="0" fontId="46" fillId="18" borderId="19" xfId="0" applyFont="1" applyFill="1" applyBorder="1" applyAlignment="1" applyProtection="1">
      <alignment horizontal="center"/>
      <protection hidden="1"/>
    </xf>
    <xf numFmtId="0" fontId="14" fillId="18" borderId="18" xfId="0" applyFont="1" applyFill="1" applyBorder="1" applyAlignment="1" applyProtection="1">
      <alignment horizontal="center" vertical="center"/>
      <protection hidden="1"/>
    </xf>
    <xf numFmtId="0" fontId="5" fillId="18" borderId="28" xfId="0" applyFont="1" applyFill="1" applyBorder="1" applyAlignment="1" applyProtection="1">
      <alignment horizontal="center" vertical="center"/>
      <protection hidden="1"/>
    </xf>
    <xf numFmtId="0" fontId="14" fillId="18" borderId="19" xfId="0" applyFont="1" applyFill="1" applyBorder="1" applyAlignment="1" applyProtection="1">
      <alignment horizontal="center" vertical="center"/>
      <protection hidden="1"/>
    </xf>
    <xf numFmtId="0" fontId="5" fillId="6" borderId="0" xfId="0" applyFont="1" applyFill="1" applyBorder="1" applyAlignment="1" applyProtection="1">
      <alignment horizontal="center" wrapText="1"/>
      <protection hidden="1"/>
    </xf>
    <xf numFmtId="0" fontId="5" fillId="6" borderId="0" xfId="0" applyFont="1" applyFill="1" applyBorder="1" applyAlignment="1" applyProtection="1">
      <alignment horizontal="center"/>
      <protection hidden="1"/>
    </xf>
    <xf numFmtId="0" fontId="6" fillId="17" borderId="0" xfId="0" applyFont="1" applyFill="1" applyBorder="1" applyAlignment="1" applyProtection="1">
      <alignment horizontal="center" wrapText="1"/>
      <protection hidden="1"/>
    </xf>
    <xf numFmtId="0" fontId="6" fillId="17" borderId="0" xfId="0" applyFont="1" applyFill="1" applyAlignment="1" applyProtection="1">
      <alignment horizontal="center" wrapText="1"/>
      <protection hidden="1"/>
    </xf>
    <xf numFmtId="0" fontId="40" fillId="6" borderId="0" xfId="0" applyFont="1" applyFill="1" applyBorder="1" applyAlignment="1" applyProtection="1">
      <alignment horizontal="left" vertical="center" wrapText="1"/>
      <protection hidden="1"/>
    </xf>
    <xf numFmtId="0" fontId="8" fillId="6" borderId="0" xfId="0" applyFont="1" applyFill="1" applyBorder="1" applyAlignment="1" applyProtection="1">
      <alignment horizontal="left" vertical="center" wrapText="1"/>
      <protection hidden="1"/>
    </xf>
    <xf numFmtId="0" fontId="35" fillId="6" borderId="0" xfId="0" applyFont="1" applyFill="1" applyBorder="1" applyAlignment="1" applyProtection="1">
      <alignment horizontal="left" wrapText="1"/>
      <protection hidden="1"/>
    </xf>
    <xf numFmtId="0" fontId="10" fillId="6" borderId="0" xfId="0" applyFont="1" applyFill="1" applyBorder="1" applyAlignment="1" applyProtection="1">
      <alignment horizontal="center" vertical="center" wrapText="1"/>
      <protection hidden="1"/>
    </xf>
    <xf numFmtId="0" fontId="35" fillId="6" borderId="0" xfId="0" applyFont="1" applyFill="1" applyBorder="1" applyAlignment="1" applyProtection="1">
      <alignment horizontal="left" vertical="top" wrapText="1"/>
      <protection hidden="1"/>
    </xf>
    <xf numFmtId="0" fontId="10" fillId="6" borderId="0" xfId="0" applyFont="1" applyFill="1" applyBorder="1" applyAlignment="1">
      <alignment horizontal="center" vertical="center" wrapText="1"/>
    </xf>
    <xf numFmtId="0" fontId="5" fillId="0" borderId="0" xfId="0" applyFont="1" applyBorder="1" applyAlignment="1">
      <alignment horizontal="center" wrapText="1"/>
    </xf>
    <xf numFmtId="0" fontId="5" fillId="0" borderId="0" xfId="0" applyFont="1" applyAlignment="1">
      <alignment horizontal="center"/>
    </xf>
    <xf numFmtId="44" fontId="11" fillId="4" borderId="7" xfId="0" applyNumberFormat="1" applyFont="1" applyFill="1" applyBorder="1" applyAlignment="1">
      <alignment horizontal="center" vertical="center"/>
    </xf>
    <xf numFmtId="44" fontId="11" fillId="4" borderId="8" xfId="0" applyNumberFormat="1" applyFont="1" applyFill="1" applyBorder="1" applyAlignment="1">
      <alignment horizontal="center" vertical="center"/>
    </xf>
    <xf numFmtId="44" fontId="11" fillId="4" borderId="9" xfId="1" applyFont="1" applyFill="1" applyBorder="1" applyAlignment="1">
      <alignment horizontal="center" vertical="center"/>
    </xf>
    <xf numFmtId="44" fontId="11" fillId="4" borderId="10" xfId="1" applyFont="1" applyFill="1" applyBorder="1" applyAlignment="1">
      <alignment horizontal="center" vertical="center"/>
    </xf>
    <xf numFmtId="0" fontId="0" fillId="0" borderId="5"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5" fillId="0" borderId="11" xfId="0" applyFont="1" applyBorder="1" applyAlignment="1">
      <alignment horizontal="center" wrapText="1"/>
    </xf>
    <xf numFmtId="0" fontId="8" fillId="2" borderId="0" xfId="0" applyFont="1" applyFill="1" applyAlignment="1">
      <alignment horizontal="center" vertical="center"/>
    </xf>
    <xf numFmtId="0" fontId="5" fillId="7" borderId="5" xfId="0" applyFont="1" applyFill="1" applyBorder="1" applyAlignment="1">
      <alignment horizontal="center"/>
    </xf>
    <xf numFmtId="0" fontId="18" fillId="6" borderId="13" xfId="0" applyFont="1" applyFill="1" applyBorder="1" applyAlignment="1" applyProtection="1">
      <alignment horizontal="center"/>
    </xf>
    <xf numFmtId="0" fontId="18" fillId="6" borderId="32" xfId="0" applyFont="1" applyFill="1" applyBorder="1" applyAlignment="1" applyProtection="1">
      <alignment horizontal="center"/>
    </xf>
    <xf numFmtId="0" fontId="18" fillId="6" borderId="10" xfId="0" applyFont="1" applyFill="1" applyBorder="1" applyAlignment="1" applyProtection="1">
      <alignment horizontal="center"/>
    </xf>
    <xf numFmtId="0" fontId="21" fillId="9" borderId="42" xfId="0" applyFont="1" applyFill="1" applyBorder="1" applyAlignment="1" applyProtection="1">
      <alignment horizontal="center"/>
    </xf>
    <xf numFmtId="0" fontId="21" fillId="9" borderId="32" xfId="0" applyFont="1" applyFill="1" applyBorder="1" applyAlignment="1" applyProtection="1">
      <alignment horizontal="center"/>
    </xf>
    <xf numFmtId="0" fontId="21" fillId="9" borderId="43" xfId="0" applyFont="1" applyFill="1" applyBorder="1" applyAlignment="1" applyProtection="1">
      <alignment horizontal="center"/>
    </xf>
    <xf numFmtId="0" fontId="38" fillId="17" borderId="0" xfId="0" applyFont="1" applyFill="1" applyBorder="1" applyAlignment="1">
      <alignment wrapText="1"/>
    </xf>
    <xf numFmtId="0" fontId="6" fillId="17" borderId="0" xfId="0" applyFont="1" applyFill="1" applyBorder="1" applyAlignment="1">
      <alignment wrapText="1"/>
    </xf>
    <xf numFmtId="0" fontId="27" fillId="11" borderId="42" xfId="0" applyFont="1" applyFill="1" applyBorder="1" applyAlignment="1">
      <alignment horizontal="center"/>
    </xf>
    <xf numFmtId="0" fontId="5" fillId="11" borderId="32" xfId="0" applyFont="1" applyFill="1" applyBorder="1" applyAlignment="1">
      <alignment horizontal="center"/>
    </xf>
    <xf numFmtId="0" fontId="5" fillId="11" borderId="32" xfId="0" applyFont="1" applyFill="1" applyBorder="1" applyAlignment="1"/>
    <xf numFmtId="0" fontId="5" fillId="11" borderId="43" xfId="0" applyFont="1" applyFill="1" applyBorder="1" applyAlignment="1"/>
    <xf numFmtId="0" fontId="27" fillId="11" borderId="39" xfId="0" applyFont="1" applyFill="1" applyBorder="1" applyAlignment="1" applyProtection="1">
      <alignment horizontal="center" vertical="center"/>
    </xf>
    <xf numFmtId="0" fontId="27" fillId="11" borderId="40" xfId="0" applyFont="1" applyFill="1" applyBorder="1" applyAlignment="1" applyProtection="1">
      <alignment horizontal="center" vertical="center"/>
    </xf>
    <xf numFmtId="0" fontId="27" fillId="11" borderId="41" xfId="0" applyFont="1" applyFill="1" applyBorder="1" applyAlignment="1" applyProtection="1">
      <alignment horizontal="center" vertical="center"/>
    </xf>
    <xf numFmtId="0" fontId="34" fillId="6" borderId="0" xfId="0" applyFont="1" applyFill="1" applyAlignment="1">
      <alignment horizontal="center" wrapText="1"/>
    </xf>
    <xf numFmtId="0" fontId="33" fillId="6" borderId="0" xfId="0" applyFont="1" applyFill="1" applyAlignment="1">
      <alignment horizontal="center" wrapText="1"/>
    </xf>
    <xf numFmtId="0" fontId="35" fillId="6" borderId="0" xfId="0" applyFont="1" applyFill="1" applyAlignment="1">
      <alignment horizontal="left" wrapText="1"/>
    </xf>
    <xf numFmtId="0" fontId="0" fillId="6" borderId="0" xfId="0" applyFill="1" applyAlignment="1">
      <alignment horizontal="left" wrapText="1"/>
    </xf>
    <xf numFmtId="0" fontId="14" fillId="15" borderId="39" xfId="0" applyFont="1" applyFill="1" applyBorder="1" applyAlignment="1">
      <alignment horizontal="center" wrapText="1"/>
    </xf>
    <xf numFmtId="0" fontId="14" fillId="15" borderId="40" xfId="0" applyFont="1" applyFill="1" applyBorder="1" applyAlignment="1">
      <alignment horizontal="center" wrapText="1"/>
    </xf>
    <xf numFmtId="0" fontId="14" fillId="15" borderId="41" xfId="0" applyFont="1" applyFill="1" applyBorder="1" applyAlignment="1">
      <alignment horizontal="center" wrapText="1"/>
    </xf>
    <xf numFmtId="0" fontId="17" fillId="13" borderId="42" xfId="0" applyFont="1" applyFill="1" applyBorder="1" applyAlignment="1">
      <alignment horizontal="center" vertical="top" wrapText="1"/>
    </xf>
    <xf numFmtId="0" fontId="17" fillId="13" borderId="32" xfId="0" applyFont="1" applyFill="1" applyBorder="1" applyAlignment="1">
      <alignment horizontal="center" vertical="top" wrapText="1"/>
    </xf>
    <xf numFmtId="0" fontId="17" fillId="13" borderId="43" xfId="0" applyFont="1" applyFill="1" applyBorder="1" applyAlignment="1">
      <alignment horizontal="center" vertical="top" wrapText="1"/>
    </xf>
    <xf numFmtId="0" fontId="30" fillId="14" borderId="42" xfId="0" applyFont="1" applyFill="1" applyBorder="1" applyAlignment="1">
      <alignment horizontal="center" vertical="top" wrapText="1"/>
    </xf>
    <xf numFmtId="0" fontId="30" fillId="14" borderId="32" xfId="0" applyFont="1" applyFill="1" applyBorder="1" applyAlignment="1">
      <alignment horizontal="center" vertical="top" wrapText="1"/>
    </xf>
    <xf numFmtId="0" fontId="30" fillId="14" borderId="43" xfId="0" applyFont="1" applyFill="1" applyBorder="1" applyAlignment="1">
      <alignment horizontal="center" vertical="top" wrapText="1"/>
    </xf>
    <xf numFmtId="0" fontId="20" fillId="8" borderId="30" xfId="0" applyNumberFormat="1" applyFont="1" applyFill="1" applyBorder="1" applyAlignment="1">
      <alignment horizontal="center" vertical="center"/>
    </xf>
    <xf numFmtId="0" fontId="20" fillId="8" borderId="31" xfId="0" applyNumberFormat="1" applyFont="1" applyFill="1" applyBorder="1" applyAlignment="1">
      <alignment horizontal="center" vertical="center"/>
    </xf>
    <xf numFmtId="0" fontId="20" fillId="8" borderId="25" xfId="0" applyNumberFormat="1" applyFont="1" applyFill="1" applyBorder="1" applyAlignment="1">
      <alignment horizontal="center" vertical="center"/>
    </xf>
  </cellXfs>
  <cellStyles count="2">
    <cellStyle name="Currency" xfId="1" builtinId="4"/>
    <cellStyle name="Normal" xfId="0" builtinId="0"/>
  </cellStyles>
  <dxfs count="24">
    <dxf>
      <font>
        <color theme="1"/>
      </font>
      <fill>
        <patternFill>
          <bgColor rgb="FFFF9933"/>
        </patternFill>
      </fill>
    </dxf>
    <dxf>
      <fill>
        <patternFill>
          <bgColor rgb="FFFF0000"/>
        </patternFill>
      </fill>
    </dxf>
    <dxf>
      <fill>
        <patternFill>
          <bgColor rgb="FFFF0000"/>
        </patternFill>
      </fill>
    </dxf>
    <dxf>
      <fill>
        <patternFill>
          <bgColor rgb="FF2A82C1"/>
        </patternFill>
      </fill>
    </dxf>
    <dxf>
      <fill>
        <patternFill>
          <bgColor rgb="FF2A82C1"/>
        </patternFill>
      </fill>
    </dxf>
    <dxf>
      <fill>
        <patternFill>
          <bgColor rgb="FFFF0000"/>
        </patternFill>
      </fill>
    </dxf>
    <dxf>
      <fill>
        <patternFill>
          <bgColor rgb="FFFF0000"/>
        </patternFill>
      </fill>
    </dxf>
    <dxf>
      <fill>
        <patternFill>
          <bgColor rgb="FFFF0000"/>
        </patternFill>
      </fill>
    </dxf>
    <dxf>
      <font>
        <color theme="1"/>
      </font>
      <fill>
        <patternFill>
          <bgColor rgb="FFFF9933"/>
        </patternFill>
      </fill>
    </dxf>
    <dxf>
      <fill>
        <patternFill>
          <bgColor rgb="FFFF0000"/>
        </patternFill>
      </fill>
    </dxf>
    <dxf>
      <fill>
        <patternFill>
          <bgColor rgb="FFFF0000"/>
        </patternFill>
      </fill>
    </dxf>
    <dxf>
      <fill>
        <patternFill>
          <bgColor rgb="FF2A82C1"/>
        </patternFill>
      </fill>
    </dxf>
    <dxf>
      <fill>
        <patternFill>
          <bgColor rgb="FF2A82C1"/>
        </patternFill>
      </fill>
    </dxf>
    <dxf>
      <fill>
        <patternFill>
          <bgColor rgb="FFFF0000"/>
        </patternFill>
      </fill>
    </dxf>
    <dxf>
      <fill>
        <patternFill>
          <bgColor rgb="FFFF0000"/>
        </patternFill>
      </fill>
    </dxf>
    <dxf>
      <fill>
        <patternFill>
          <bgColor rgb="FFFF0000"/>
        </patternFill>
      </fill>
    </dxf>
    <dxf>
      <font>
        <color theme="1"/>
      </font>
      <fill>
        <patternFill>
          <bgColor rgb="FFFF9933"/>
        </patternFill>
      </fill>
    </dxf>
    <dxf>
      <fill>
        <patternFill>
          <bgColor rgb="FFFF0000"/>
        </patternFill>
      </fill>
    </dxf>
    <dxf>
      <fill>
        <patternFill>
          <bgColor rgb="FFFF0000"/>
        </patternFill>
      </fill>
    </dxf>
    <dxf>
      <fill>
        <patternFill>
          <bgColor rgb="FF2A82C1"/>
        </patternFill>
      </fill>
    </dxf>
    <dxf>
      <fill>
        <patternFill>
          <bgColor rgb="FF2A82C1"/>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9966"/>
      <color rgb="FFFFCC00"/>
      <color rgb="FFFFCC66"/>
      <color rgb="FFFF3399"/>
      <color rgb="FFD9E977"/>
      <color rgb="FF8DD3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s://www.google.com/search?q=rialto+unified+school+district+logo&amp;tbm=isch&amp;imgil=kyIYO17ombhNSM:;OJ-ZvYILUa5zhM;http://www.mercurynews.com/california/ci_20723829/rialto-unified-school-district-adopts-new-slogan-logo&amp;source=iu&amp;pf=m&amp;fir=kyIYO17ombhNSM:,OJ-ZvYILUa5zhM,_&amp;usg=__V-jTldtk8O4bMF38gzXsE8lQ-9M%3D"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4.wmf"/></Relationships>
</file>

<file path=xl/drawings/_rels/drawing4.xml.rels><?xml version="1.0" encoding="UTF-8" standalone="yes"?>
<Relationships xmlns="http://schemas.openxmlformats.org/package/2006/relationships"><Relationship Id="rId1" Type="http://schemas.openxmlformats.org/officeDocument/2006/relationships/image" Target="../media/image4.wmf"/></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5</xdr:col>
      <xdr:colOff>494805</xdr:colOff>
      <xdr:row>1</xdr:row>
      <xdr:rowOff>54428</xdr:rowOff>
    </xdr:from>
    <xdr:to>
      <xdr:col>24</xdr:col>
      <xdr:colOff>46281</xdr:colOff>
      <xdr:row>18</xdr:row>
      <xdr:rowOff>231321</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734055" y="680357"/>
          <a:ext cx="11185583" cy="79193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9</xdr:col>
      <xdr:colOff>314325</xdr:colOff>
      <xdr:row>2</xdr:row>
      <xdr:rowOff>560294</xdr:rowOff>
    </xdr:to>
    <xdr:sp macro="" textlink="">
      <xdr:nvSpPr>
        <xdr:cNvPr id="5124" name="AutoShape 4" descr="Image result for rialto unified school district logo">
          <a:hlinkClick xmlns:r="http://schemas.openxmlformats.org/officeDocument/2006/relationships" r:id="rId1"/>
        </xdr:cNvPr>
        <xdr:cNvSpPr>
          <a:spLocks noChangeAspect="1" noChangeArrowheads="1"/>
        </xdr:cNvSpPr>
      </xdr:nvSpPr>
      <xdr:spPr bwMode="auto">
        <a:xfrm>
          <a:off x="7038975" y="0"/>
          <a:ext cx="1143000" cy="1143000"/>
        </a:xfrm>
        <a:prstGeom prst="rect">
          <a:avLst/>
        </a:prstGeom>
        <a:noFill/>
      </xdr:spPr>
    </xdr:sp>
    <xdr:clientData/>
  </xdr:twoCellAnchor>
  <xdr:oneCellAnchor>
    <xdr:from>
      <xdr:col>1</xdr:col>
      <xdr:colOff>36911</xdr:colOff>
      <xdr:row>0</xdr:row>
      <xdr:rowOff>57689</xdr:rowOff>
    </xdr:from>
    <xdr:ext cx="9990316" cy="756266"/>
    <xdr:sp macro="" textlink="">
      <xdr:nvSpPr>
        <xdr:cNvPr id="5" name="Rectangle 4"/>
        <xdr:cNvSpPr/>
      </xdr:nvSpPr>
      <xdr:spPr>
        <a:xfrm>
          <a:off x="36911" y="57689"/>
          <a:ext cx="9990316" cy="756266"/>
        </a:xfrm>
        <a:prstGeom prst="rect">
          <a:avLst/>
        </a:prstGeom>
        <a:noFill/>
      </xdr:spPr>
      <xdr:txBody>
        <a:bodyPr wrap="square" lIns="91440" tIns="45720" rIns="91440" bIns="45720">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endParaRPr lang="en-US" sz="32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twoCellAnchor>
    <xdr:from>
      <xdr:col>0</xdr:col>
      <xdr:colOff>4829175</xdr:colOff>
      <xdr:row>1</xdr:row>
      <xdr:rowOff>473075</xdr:rowOff>
    </xdr:from>
    <xdr:to>
      <xdr:col>11</xdr:col>
      <xdr:colOff>1133475</xdr:colOff>
      <xdr:row>3</xdr:row>
      <xdr:rowOff>15875</xdr:rowOff>
    </xdr:to>
    <xdr:sp macro="" textlink="">
      <xdr:nvSpPr>
        <xdr:cNvPr id="2" name="TextBox 1"/>
        <xdr:cNvSpPr txBox="1"/>
      </xdr:nvSpPr>
      <xdr:spPr>
        <a:xfrm>
          <a:off x="4829175" y="854075"/>
          <a:ext cx="10198100" cy="749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US" sz="4500" b="1">
              <a:solidFill>
                <a:schemeClr val="tx1">
                  <a:lumMod val="50000"/>
                  <a:lumOff val="50000"/>
                </a:schemeClr>
              </a:solidFill>
            </a:rPr>
            <a:t>CONFLICTING</a:t>
          </a:r>
          <a:r>
            <a:rPr lang="en-US" sz="4500" b="1" baseline="0">
              <a:solidFill>
                <a:schemeClr val="tx1">
                  <a:lumMod val="50000"/>
                  <a:lumOff val="50000"/>
                </a:schemeClr>
              </a:solidFill>
            </a:rPr>
            <a:t> TRIP CALCULATOR </a:t>
          </a:r>
          <a:r>
            <a:rPr lang="en-US" sz="2800" b="1" baseline="0">
              <a:solidFill>
                <a:schemeClr val="tx1">
                  <a:lumMod val="50000"/>
                  <a:lumOff val="50000"/>
                </a:schemeClr>
              </a:solidFill>
            </a:rPr>
            <a:t>(CONTRACT)</a:t>
          </a:r>
          <a:endParaRPr lang="en-US" sz="4500" b="1">
            <a:solidFill>
              <a:schemeClr val="tx1">
                <a:lumMod val="50000"/>
                <a:lumOff val="50000"/>
              </a:schemeClr>
            </a:solidFill>
          </a:endParaRPr>
        </a:p>
      </xdr:txBody>
    </xdr:sp>
    <xdr:clientData/>
  </xdr:twoCellAnchor>
  <xdr:twoCellAnchor>
    <xdr:from>
      <xdr:col>0</xdr:col>
      <xdr:colOff>3740150</xdr:colOff>
      <xdr:row>2</xdr:row>
      <xdr:rowOff>101600</xdr:rowOff>
    </xdr:from>
    <xdr:to>
      <xdr:col>0</xdr:col>
      <xdr:colOff>4683125</xdr:colOff>
      <xdr:row>23</xdr:row>
      <xdr:rowOff>169864</xdr:rowOff>
    </xdr:to>
    <xdr:sp macro="" textlink="">
      <xdr:nvSpPr>
        <xdr:cNvPr id="7" name="TextBox 6"/>
        <xdr:cNvSpPr txBox="1"/>
      </xdr:nvSpPr>
      <xdr:spPr>
        <a:xfrm rot="16200000">
          <a:off x="-7144" y="4814094"/>
          <a:ext cx="8437564" cy="942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5500" b="1">
              <a:solidFill>
                <a:schemeClr val="bg1">
                  <a:lumMod val="85000"/>
                </a:schemeClr>
              </a:solidFill>
              <a:latin typeface="Arial Black" panose="020B0A04020102020204" pitchFamily="34" charset="0"/>
            </a:rPr>
            <a:t>TRIP CALCULATOR</a:t>
          </a:r>
        </a:p>
      </xdr:txBody>
    </xdr:sp>
    <xdr:clientData/>
  </xdr:twoCellAnchor>
  <xdr:oneCellAnchor>
    <xdr:from>
      <xdr:col>0</xdr:col>
      <xdr:colOff>1419225</xdr:colOff>
      <xdr:row>26</xdr:row>
      <xdr:rowOff>123826</xdr:rowOff>
    </xdr:from>
    <xdr:ext cx="3057525" cy="628650"/>
    <xdr:sp macro="" textlink="">
      <xdr:nvSpPr>
        <xdr:cNvPr id="8" name="TextBox 7"/>
        <xdr:cNvSpPr txBox="1"/>
      </xdr:nvSpPr>
      <xdr:spPr>
        <a:xfrm>
          <a:off x="1419225" y="12506326"/>
          <a:ext cx="3057525" cy="628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solidFill>
                <a:schemeClr val="bg1">
                  <a:lumMod val="65000"/>
                </a:schemeClr>
              </a:solidFill>
            </a:rPr>
            <a:t>TRANSPORTATION</a:t>
          </a:r>
          <a:r>
            <a:rPr lang="en-US" sz="1100" baseline="0">
              <a:solidFill>
                <a:schemeClr val="bg1">
                  <a:lumMod val="65000"/>
                </a:schemeClr>
              </a:solidFill>
            </a:rPr>
            <a:t> SERVICES</a:t>
          </a:r>
        </a:p>
        <a:p>
          <a:r>
            <a:rPr lang="en-US" sz="1100">
              <a:solidFill>
                <a:schemeClr val="bg1">
                  <a:lumMod val="65000"/>
                </a:schemeClr>
              </a:solidFill>
            </a:rPr>
            <a:t>RIALTO UNIFIED</a:t>
          </a:r>
          <a:r>
            <a:rPr lang="en-US" sz="1100" baseline="0">
              <a:solidFill>
                <a:schemeClr val="bg1">
                  <a:lumMod val="65000"/>
                </a:schemeClr>
              </a:solidFill>
            </a:rPr>
            <a:t> SCHOOL DISTRICT </a:t>
          </a:r>
        </a:p>
        <a:p>
          <a:r>
            <a:rPr lang="en-US" sz="1100" baseline="0">
              <a:solidFill>
                <a:schemeClr val="bg1">
                  <a:lumMod val="65000"/>
                </a:schemeClr>
              </a:solidFill>
            </a:rPr>
            <a:t>625 W. RIALTO AVE. RIALTO, CA 92376</a:t>
          </a:r>
          <a:endParaRPr lang="en-US" sz="1100">
            <a:solidFill>
              <a:schemeClr val="bg1">
                <a:lumMod val="65000"/>
              </a:schemeClr>
            </a:solidFill>
          </a:endParaRPr>
        </a:p>
      </xdr:txBody>
    </xdr:sp>
    <xdr:clientData/>
  </xdr:oneCellAnchor>
  <xdr:oneCellAnchor>
    <xdr:from>
      <xdr:col>0</xdr:col>
      <xdr:colOff>1419225</xdr:colOff>
      <xdr:row>27</xdr:row>
      <xdr:rowOff>285750</xdr:rowOff>
    </xdr:from>
    <xdr:ext cx="2890984" cy="264560"/>
    <xdr:sp macro="" textlink="">
      <xdr:nvSpPr>
        <xdr:cNvPr id="11" name="TextBox 10"/>
        <xdr:cNvSpPr txBox="1"/>
      </xdr:nvSpPr>
      <xdr:spPr>
        <a:xfrm>
          <a:off x="1419225" y="13049250"/>
          <a:ext cx="289098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lumMod val="65000"/>
                </a:schemeClr>
              </a:solidFill>
            </a:rPr>
            <a:t>Phone   909</a:t>
          </a:r>
          <a:r>
            <a:rPr lang="en-US" sz="1100" baseline="0">
              <a:solidFill>
                <a:schemeClr val="bg1">
                  <a:lumMod val="65000"/>
                </a:schemeClr>
              </a:solidFill>
            </a:rPr>
            <a:t> . 820 . 7862 | Fax   909 . 820 . 7862</a:t>
          </a:r>
          <a:endParaRPr lang="en-US" sz="1100">
            <a:solidFill>
              <a:schemeClr val="bg1">
                <a:lumMod val="65000"/>
              </a:schemeClr>
            </a:solidFill>
          </a:endParaRPr>
        </a:p>
      </xdr:txBody>
    </xdr:sp>
    <xdr:clientData/>
  </xdr:oneCellAnchor>
  <xdr:oneCellAnchor>
    <xdr:from>
      <xdr:col>6</xdr:col>
      <xdr:colOff>120650</xdr:colOff>
      <xdr:row>9</xdr:row>
      <xdr:rowOff>254000</xdr:rowOff>
    </xdr:from>
    <xdr:ext cx="3277961" cy="1506963"/>
    <xdr:sp macro="" textlink="">
      <xdr:nvSpPr>
        <xdr:cNvPr id="13" name="TextBox 12"/>
        <xdr:cNvSpPr txBox="1"/>
      </xdr:nvSpPr>
      <xdr:spPr>
        <a:xfrm>
          <a:off x="10915650" y="4127500"/>
          <a:ext cx="3277961" cy="15069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a:solidFill>
                <a:srgbClr val="C00000"/>
              </a:solidFill>
            </a:rPr>
            <a:t>*THIS CALCULATOR IS MEANT TO GIVE AN </a:t>
          </a:r>
          <a:r>
            <a:rPr lang="en-US" sz="1400" b="1" u="sng">
              <a:solidFill>
                <a:srgbClr val="C00000"/>
              </a:solidFill>
            </a:rPr>
            <a:t>ESTIMATE</a:t>
          </a:r>
          <a:r>
            <a:rPr lang="en-US" sz="1400">
              <a:solidFill>
                <a:srgbClr val="C00000"/>
              </a:solidFill>
            </a:rPr>
            <a:t> FOR YOUR TRIP. YOU WILL BE BILLED APPROPRIATELY AFTER THE TRIP IS COMPLETED.  PLEASE MAKE SURE TO OVERESTIMATE IN CASE YOUR TRIP RUNS LONGER THAN EXPECTED</a:t>
          </a:r>
          <a:r>
            <a:rPr lang="en-US" sz="1100">
              <a:solidFill>
                <a:srgbClr val="C00000"/>
              </a:solidFill>
            </a:rPr>
            <a:t>.</a:t>
          </a:r>
        </a:p>
      </xdr:txBody>
    </xdr:sp>
    <xdr:clientData/>
  </xdr:oneCellAnchor>
  <xdr:twoCellAnchor editAs="oneCell">
    <xdr:from>
      <xdr:col>0</xdr:col>
      <xdr:colOff>285750</xdr:colOff>
      <xdr:row>1</xdr:row>
      <xdr:rowOff>31750</xdr:rowOff>
    </xdr:from>
    <xdr:to>
      <xdr:col>0</xdr:col>
      <xdr:colOff>4095752</xdr:colOff>
      <xdr:row>8</xdr:row>
      <xdr:rowOff>222253</xdr:rowOff>
    </xdr:to>
    <xdr:pic>
      <xdr:nvPicPr>
        <xdr:cNvPr id="14" name="Picture 1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50" y="412750"/>
          <a:ext cx="3810002" cy="3810003"/>
        </a:xfrm>
        <a:prstGeom prst="rect">
          <a:avLst/>
        </a:prstGeom>
      </xdr:spPr>
    </xdr:pic>
    <xdr:clientData/>
  </xdr:twoCellAnchor>
  <xdr:twoCellAnchor editAs="oneCell">
    <xdr:from>
      <xdr:col>0</xdr:col>
      <xdr:colOff>158749</xdr:colOff>
      <xdr:row>25</xdr:row>
      <xdr:rowOff>317500</xdr:rowOff>
    </xdr:from>
    <xdr:to>
      <xdr:col>0</xdr:col>
      <xdr:colOff>1397000</xdr:colOff>
      <xdr:row>29</xdr:row>
      <xdr:rowOff>31751</xdr:rowOff>
    </xdr:to>
    <xdr:pic>
      <xdr:nvPicPr>
        <xdr:cNvPr id="15" name="Picture 1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8749" y="12319000"/>
          <a:ext cx="1238251" cy="1238251"/>
        </a:xfrm>
        <a:prstGeom prst="rect">
          <a:avLst/>
        </a:prstGeom>
      </xdr:spPr>
    </xdr:pic>
    <xdr:clientData/>
  </xdr:twoCellAnchor>
  <xdr:twoCellAnchor>
    <xdr:from>
      <xdr:col>7</xdr:col>
      <xdr:colOff>0</xdr:colOff>
      <xdr:row>3</xdr:row>
      <xdr:rowOff>380999</xdr:rowOff>
    </xdr:from>
    <xdr:to>
      <xdr:col>11</xdr:col>
      <xdr:colOff>95250</xdr:colOff>
      <xdr:row>9</xdr:row>
      <xdr:rowOff>222250</xdr:rowOff>
    </xdr:to>
    <xdr:sp macro="" textlink="">
      <xdr:nvSpPr>
        <xdr:cNvPr id="16" name="Rectangle 15"/>
        <xdr:cNvSpPr/>
      </xdr:nvSpPr>
      <xdr:spPr>
        <a:xfrm>
          <a:off x="10985500" y="1968499"/>
          <a:ext cx="3000375" cy="2714626"/>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a:solidFill>
                <a:schemeClr val="bg1">
                  <a:lumMod val="50000"/>
                </a:schemeClr>
              </a:solidFill>
            </a:rPr>
            <a:t>*USE</a:t>
          </a:r>
          <a:r>
            <a:rPr lang="en-US" sz="1200" baseline="0">
              <a:solidFill>
                <a:schemeClr val="bg1">
                  <a:lumMod val="50000"/>
                </a:schemeClr>
              </a:solidFill>
            </a:rPr>
            <a:t> THIS CALCULATOR IF THE TIMES OF YOUR TRIP </a:t>
          </a:r>
          <a:r>
            <a:rPr lang="en-US" sz="1200" u="sng" baseline="0">
              <a:solidFill>
                <a:schemeClr val="bg1">
                  <a:lumMod val="50000"/>
                </a:schemeClr>
              </a:solidFill>
            </a:rPr>
            <a:t>CONFLICT</a:t>
          </a:r>
          <a:r>
            <a:rPr lang="en-US" sz="1200" baseline="0">
              <a:solidFill>
                <a:schemeClr val="bg1">
                  <a:lumMod val="50000"/>
                </a:schemeClr>
              </a:solidFill>
            </a:rPr>
            <a:t> WITH OUR RUSD ROUTES.</a:t>
          </a:r>
        </a:p>
        <a:p>
          <a:pPr algn="l"/>
          <a:endParaRPr lang="en-US" sz="1200" baseline="0">
            <a:solidFill>
              <a:schemeClr val="bg1">
                <a:lumMod val="50000"/>
              </a:schemeClr>
            </a:solidFill>
          </a:endParaRPr>
        </a:p>
        <a:p>
          <a:pPr algn="l"/>
          <a:r>
            <a:rPr lang="en-US" sz="1200" baseline="0">
              <a:solidFill>
                <a:schemeClr val="bg1">
                  <a:lumMod val="50000"/>
                </a:schemeClr>
              </a:solidFill>
            </a:rPr>
            <a:t>Any trip that is outside of the 8:30AM to 1:30PM time frame is considerred conflicting and is subject to being contracted out.  There are select dates that the conflicting time is different.</a:t>
          </a:r>
        </a:p>
        <a:p>
          <a:pPr algn="l"/>
          <a:endParaRPr lang="en-US" sz="1200" baseline="0">
            <a:solidFill>
              <a:schemeClr val="bg1">
                <a:lumMod val="50000"/>
              </a:schemeClr>
            </a:solidFill>
          </a:endParaRPr>
        </a:p>
        <a:p>
          <a:pPr algn="l"/>
          <a:r>
            <a:rPr lang="en-US" sz="1200" baseline="0">
              <a:solidFill>
                <a:schemeClr val="bg1">
                  <a:lumMod val="50000"/>
                </a:schemeClr>
              </a:solidFill>
            </a:rPr>
            <a:t>NOTE: USE THE TRIP CALENDAR FOR THE CURRENT SCHOOL YEAR TO DETERMINE THE NON-CONFLICTING TIMES FOR THE DATE OF YOUR TRIP.</a:t>
          </a:r>
          <a:endParaRPr lang="en-US" sz="1200">
            <a:solidFill>
              <a:schemeClr val="bg1">
                <a:lumMod val="50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400050</xdr:colOff>
      <xdr:row>0</xdr:row>
      <xdr:rowOff>171450</xdr:rowOff>
    </xdr:from>
    <xdr:to>
      <xdr:col>13</xdr:col>
      <xdr:colOff>57150</xdr:colOff>
      <xdr:row>5</xdr:row>
      <xdr:rowOff>76200</xdr:rowOff>
    </xdr:to>
    <xdr:pic>
      <xdr:nvPicPr>
        <xdr:cNvPr id="4108" name="Picture 1" descr="C:\Program Files\Microsoft Office\MEDIA\CAGCAT10\j0183328.wmf"/>
        <xdr:cNvPicPr>
          <a:picLocks noChangeAspect="1" noChangeArrowheads="1"/>
        </xdr:cNvPicPr>
      </xdr:nvPicPr>
      <xdr:blipFill>
        <a:blip xmlns:r="http://schemas.openxmlformats.org/officeDocument/2006/relationships" r:embed="rId1" cstate="print"/>
        <a:srcRect/>
        <a:stretch>
          <a:fillRect/>
        </a:stretch>
      </xdr:blipFill>
      <xdr:spPr bwMode="auto">
        <a:xfrm>
          <a:off x="9696450" y="171450"/>
          <a:ext cx="1800225" cy="18097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342900</xdr:colOff>
      <xdr:row>7</xdr:row>
      <xdr:rowOff>133350</xdr:rowOff>
    </xdr:from>
    <xdr:to>
      <xdr:col>18</xdr:col>
      <xdr:colOff>342900</xdr:colOff>
      <xdr:row>12</xdr:row>
      <xdr:rowOff>38100</xdr:rowOff>
    </xdr:to>
    <xdr:pic>
      <xdr:nvPicPr>
        <xdr:cNvPr id="1063" name="Picture 1" descr="C:\Program Files\Microsoft Office\MEDIA\CAGCAT10\j0183328.wmf"/>
        <xdr:cNvPicPr>
          <a:picLocks noChangeAspect="1" noChangeArrowheads="1"/>
        </xdr:cNvPicPr>
      </xdr:nvPicPr>
      <xdr:blipFill>
        <a:blip xmlns:r="http://schemas.openxmlformats.org/officeDocument/2006/relationships" r:embed="rId1" cstate="print"/>
        <a:srcRect/>
        <a:stretch>
          <a:fillRect/>
        </a:stretch>
      </xdr:blipFill>
      <xdr:spPr bwMode="auto">
        <a:xfrm>
          <a:off x="13839825" y="2800350"/>
          <a:ext cx="1809750" cy="18097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4972048</xdr:colOff>
      <xdr:row>0</xdr:row>
      <xdr:rowOff>180975</xdr:rowOff>
    </xdr:from>
    <xdr:to>
      <xdr:col>21</xdr:col>
      <xdr:colOff>367393</xdr:colOff>
      <xdr:row>0</xdr:row>
      <xdr:rowOff>790575</xdr:rowOff>
    </xdr:to>
    <xdr:sp macro="" textlink="">
      <xdr:nvSpPr>
        <xdr:cNvPr id="2" name="TextBox 1"/>
        <xdr:cNvSpPr txBox="1"/>
      </xdr:nvSpPr>
      <xdr:spPr>
        <a:xfrm>
          <a:off x="4972048" y="180975"/>
          <a:ext cx="9029702" cy="609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4400" b="1">
              <a:solidFill>
                <a:schemeClr val="tx1">
                  <a:lumMod val="65000"/>
                  <a:lumOff val="35000"/>
                </a:schemeClr>
              </a:solidFill>
              <a:latin typeface="+mn-lt"/>
            </a:rPr>
            <a:t>RUSD TRIP</a:t>
          </a:r>
          <a:r>
            <a:rPr lang="en-US" sz="4400" b="1" baseline="0">
              <a:solidFill>
                <a:schemeClr val="tx1">
                  <a:lumMod val="65000"/>
                  <a:lumOff val="35000"/>
                </a:schemeClr>
              </a:solidFill>
              <a:latin typeface="+mn-lt"/>
            </a:rPr>
            <a:t> CALCULATOR </a:t>
          </a:r>
          <a:r>
            <a:rPr lang="en-US" sz="2800" b="1" baseline="0">
              <a:solidFill>
                <a:schemeClr val="tx1">
                  <a:lumMod val="65000"/>
                  <a:lumOff val="35000"/>
                </a:schemeClr>
              </a:solidFill>
              <a:latin typeface="+mn-lt"/>
            </a:rPr>
            <a:t>(NON-CONFLICTING)</a:t>
          </a:r>
          <a:endParaRPr lang="en-US" sz="4400" b="1">
            <a:solidFill>
              <a:schemeClr val="tx1">
                <a:lumMod val="65000"/>
                <a:lumOff val="35000"/>
              </a:schemeClr>
            </a:solidFill>
            <a:latin typeface="+mn-lt"/>
          </a:endParaRPr>
        </a:p>
      </xdr:txBody>
    </xdr:sp>
    <xdr:clientData/>
  </xdr:twoCellAnchor>
  <xdr:twoCellAnchor>
    <xdr:from>
      <xdr:col>0</xdr:col>
      <xdr:colOff>4135894</xdr:colOff>
      <xdr:row>0</xdr:row>
      <xdr:rowOff>749746</xdr:rowOff>
    </xdr:from>
    <xdr:to>
      <xdr:col>0</xdr:col>
      <xdr:colOff>5076148</xdr:colOff>
      <xdr:row>33</xdr:row>
      <xdr:rowOff>203423</xdr:rowOff>
    </xdr:to>
    <xdr:sp macro="" textlink="">
      <xdr:nvSpPr>
        <xdr:cNvPr id="5" name="TextBox 4"/>
        <xdr:cNvSpPr txBox="1"/>
      </xdr:nvSpPr>
      <xdr:spPr>
        <a:xfrm rot="16200000">
          <a:off x="239147" y="4646493"/>
          <a:ext cx="8733748" cy="940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000" b="1">
              <a:solidFill>
                <a:schemeClr val="bg1">
                  <a:lumMod val="85000"/>
                </a:schemeClr>
              </a:solidFill>
              <a:latin typeface="Arial Black" panose="020B0A04020102020204" pitchFamily="34" charset="0"/>
            </a:rPr>
            <a:t>TRIP CALCULATOR</a:t>
          </a:r>
        </a:p>
      </xdr:txBody>
    </xdr:sp>
    <xdr:clientData/>
  </xdr:twoCellAnchor>
  <xdr:oneCellAnchor>
    <xdr:from>
      <xdr:col>0</xdr:col>
      <xdr:colOff>1285873</xdr:colOff>
      <xdr:row>35</xdr:row>
      <xdr:rowOff>180975</xdr:rowOff>
    </xdr:from>
    <xdr:ext cx="3057525" cy="866775"/>
    <xdr:sp macro="" textlink="">
      <xdr:nvSpPr>
        <xdr:cNvPr id="6" name="TextBox 5"/>
        <xdr:cNvSpPr txBox="1"/>
      </xdr:nvSpPr>
      <xdr:spPr>
        <a:xfrm>
          <a:off x="1285873" y="9825038"/>
          <a:ext cx="3057525" cy="866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solidFill>
                <a:schemeClr val="bg1">
                  <a:lumMod val="65000"/>
                </a:schemeClr>
              </a:solidFill>
            </a:rPr>
            <a:t>TRANSPORTATION</a:t>
          </a:r>
          <a:r>
            <a:rPr lang="en-US" sz="1100" baseline="0">
              <a:solidFill>
                <a:schemeClr val="bg1">
                  <a:lumMod val="65000"/>
                </a:schemeClr>
              </a:solidFill>
            </a:rPr>
            <a:t> SERVICES</a:t>
          </a:r>
        </a:p>
        <a:p>
          <a:r>
            <a:rPr lang="en-US" sz="1100">
              <a:solidFill>
                <a:schemeClr val="bg1">
                  <a:lumMod val="65000"/>
                </a:schemeClr>
              </a:solidFill>
            </a:rPr>
            <a:t>RIALTO UNIFIED</a:t>
          </a:r>
          <a:r>
            <a:rPr lang="en-US" sz="1100" baseline="0">
              <a:solidFill>
                <a:schemeClr val="bg1">
                  <a:lumMod val="65000"/>
                </a:schemeClr>
              </a:solidFill>
            </a:rPr>
            <a:t> SCHOOL DISTRICT </a:t>
          </a:r>
        </a:p>
        <a:p>
          <a:r>
            <a:rPr lang="en-US" sz="1100" baseline="0">
              <a:solidFill>
                <a:schemeClr val="bg1">
                  <a:lumMod val="65000"/>
                </a:schemeClr>
              </a:solidFill>
            </a:rPr>
            <a:t>625 W. RIALTO AVE. RIALTO, CA 92376</a:t>
          </a:r>
          <a:endParaRPr lang="en-US" sz="1100">
            <a:solidFill>
              <a:schemeClr val="bg1">
                <a:lumMod val="65000"/>
              </a:schemeClr>
            </a:solidFill>
          </a:endParaRPr>
        </a:p>
      </xdr:txBody>
    </xdr:sp>
    <xdr:clientData/>
  </xdr:oneCellAnchor>
  <xdr:oneCellAnchor>
    <xdr:from>
      <xdr:col>0</xdr:col>
      <xdr:colOff>1278728</xdr:colOff>
      <xdr:row>38</xdr:row>
      <xdr:rowOff>95250</xdr:rowOff>
    </xdr:from>
    <xdr:ext cx="2890984" cy="264560"/>
    <xdr:sp macro="" textlink="">
      <xdr:nvSpPr>
        <xdr:cNvPr id="7" name="TextBox 6"/>
        <xdr:cNvSpPr txBox="1"/>
      </xdr:nvSpPr>
      <xdr:spPr>
        <a:xfrm>
          <a:off x="1278728" y="10346531"/>
          <a:ext cx="289098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bg1">
                  <a:lumMod val="65000"/>
                </a:schemeClr>
              </a:solidFill>
            </a:rPr>
            <a:t>Phone   909</a:t>
          </a:r>
          <a:r>
            <a:rPr lang="en-US" sz="1100" baseline="0">
              <a:solidFill>
                <a:schemeClr val="bg1">
                  <a:lumMod val="65000"/>
                </a:schemeClr>
              </a:solidFill>
            </a:rPr>
            <a:t> . 820 . 7862 | Fax   909 . 820 . 7862</a:t>
          </a:r>
          <a:endParaRPr lang="en-US" sz="1100">
            <a:solidFill>
              <a:schemeClr val="bg1">
                <a:lumMod val="65000"/>
              </a:schemeClr>
            </a:solidFill>
          </a:endParaRPr>
        </a:p>
      </xdr:txBody>
    </xdr:sp>
    <xdr:clientData/>
  </xdr:oneCellAnchor>
  <xdr:oneCellAnchor>
    <xdr:from>
      <xdr:col>7</xdr:col>
      <xdr:colOff>314326</xdr:colOff>
      <xdr:row>6</xdr:row>
      <xdr:rowOff>74182</xdr:rowOff>
    </xdr:from>
    <xdr:ext cx="3277961" cy="1506963"/>
    <xdr:sp macro="" textlink="">
      <xdr:nvSpPr>
        <xdr:cNvPr id="9" name="TextBox 8"/>
        <xdr:cNvSpPr txBox="1"/>
      </xdr:nvSpPr>
      <xdr:spPr>
        <a:xfrm>
          <a:off x="11172826" y="2514963"/>
          <a:ext cx="3277961" cy="15069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a:solidFill>
                <a:schemeClr val="accent2">
                  <a:lumMod val="75000"/>
                </a:schemeClr>
              </a:solidFill>
            </a:rPr>
            <a:t>*THIS CALCULATOR IS MEANT TO GIVE AN </a:t>
          </a:r>
          <a:r>
            <a:rPr lang="en-US" sz="1400" b="1" u="sng">
              <a:solidFill>
                <a:schemeClr val="accent2">
                  <a:lumMod val="75000"/>
                </a:schemeClr>
              </a:solidFill>
            </a:rPr>
            <a:t>ESTIMATE</a:t>
          </a:r>
          <a:r>
            <a:rPr lang="en-US" sz="1400">
              <a:solidFill>
                <a:schemeClr val="accent2">
                  <a:lumMod val="75000"/>
                </a:schemeClr>
              </a:solidFill>
            </a:rPr>
            <a:t> FOR YOUR TRIP. YOU WILL BE BILLED APPROPRIATELY AFTER THE TRIP IS COMPLETED.  PLEASE MAKE SURE TO OVERESTIMATE IN CASE YOUR TRIP RUNS LONGER THAN EXPECTED</a:t>
          </a:r>
          <a:r>
            <a:rPr lang="en-US" sz="1100">
              <a:solidFill>
                <a:schemeClr val="accent2">
                  <a:lumMod val="75000"/>
                </a:schemeClr>
              </a:solidFill>
            </a:rPr>
            <a:t>.</a:t>
          </a:r>
        </a:p>
      </xdr:txBody>
    </xdr:sp>
    <xdr:clientData/>
  </xdr:oneCellAnchor>
  <xdr:oneCellAnchor>
    <xdr:from>
      <xdr:col>7</xdr:col>
      <xdr:colOff>353786</xdr:colOff>
      <xdr:row>11</xdr:row>
      <xdr:rowOff>22104</xdr:rowOff>
    </xdr:from>
    <xdr:ext cx="3277961" cy="1506963"/>
    <xdr:sp macro="" textlink="">
      <xdr:nvSpPr>
        <xdr:cNvPr id="10" name="TextBox 9"/>
        <xdr:cNvSpPr txBox="1"/>
      </xdr:nvSpPr>
      <xdr:spPr>
        <a:xfrm>
          <a:off x="11212286" y="4094042"/>
          <a:ext cx="3277961" cy="15069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a:solidFill>
                <a:schemeClr val="accent2">
                  <a:lumMod val="75000"/>
                </a:schemeClr>
              </a:solidFill>
            </a:rPr>
            <a:t>*NOTE: YOU WILL BE CHARGED</a:t>
          </a:r>
          <a:r>
            <a:rPr lang="en-US" sz="1400" baseline="0">
              <a:solidFill>
                <a:schemeClr val="accent2">
                  <a:lumMod val="75000"/>
                </a:schemeClr>
              </a:solidFill>
            </a:rPr>
            <a:t> ADDITIONAL TIME IF THE BUS IS LEFT UNKEPT. (TRASH, SPILLS, ETC.)</a:t>
          </a:r>
          <a:endParaRPr lang="en-US" sz="1100">
            <a:solidFill>
              <a:schemeClr val="accent2">
                <a:lumMod val="75000"/>
              </a:schemeClr>
            </a:solidFill>
          </a:endParaRPr>
        </a:p>
      </xdr:txBody>
    </xdr:sp>
    <xdr:clientData/>
  </xdr:oneCellAnchor>
  <xdr:twoCellAnchor editAs="oneCell">
    <xdr:from>
      <xdr:col>0</xdr:col>
      <xdr:colOff>202405</xdr:colOff>
      <xdr:row>34</xdr:row>
      <xdr:rowOff>166688</xdr:rowOff>
    </xdr:from>
    <xdr:to>
      <xdr:col>0</xdr:col>
      <xdr:colOff>1238249</xdr:colOff>
      <xdr:row>40</xdr:row>
      <xdr:rowOff>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2405" y="9620251"/>
          <a:ext cx="1035844" cy="1035844"/>
        </a:xfrm>
        <a:prstGeom prst="rect">
          <a:avLst/>
        </a:prstGeom>
      </xdr:spPr>
    </xdr:pic>
    <xdr:clientData/>
  </xdr:twoCellAnchor>
  <xdr:twoCellAnchor editAs="oneCell">
    <xdr:from>
      <xdr:col>8</xdr:col>
      <xdr:colOff>71439</xdr:colOff>
      <xdr:row>26</xdr:row>
      <xdr:rowOff>496074</xdr:rowOff>
    </xdr:from>
    <xdr:to>
      <xdr:col>26</xdr:col>
      <xdr:colOff>559595</xdr:colOff>
      <xdr:row>46</xdr:row>
      <xdr:rowOff>43095</xdr:rowOff>
    </xdr:to>
    <xdr:pic>
      <xdr:nvPicPr>
        <xdr:cNvPr id="8" name="Picture 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906252" y="7997012"/>
          <a:ext cx="5345906" cy="4130927"/>
        </a:xfrm>
        <a:prstGeom prst="rect">
          <a:avLst/>
        </a:prstGeom>
      </xdr:spPr>
    </xdr:pic>
    <xdr:clientData/>
  </xdr:twoCellAnchor>
  <xdr:twoCellAnchor editAs="oneCell">
    <xdr:from>
      <xdr:col>0</xdr:col>
      <xdr:colOff>333375</xdr:colOff>
      <xdr:row>0</xdr:row>
      <xdr:rowOff>261934</xdr:rowOff>
    </xdr:from>
    <xdr:to>
      <xdr:col>0</xdr:col>
      <xdr:colOff>4143377</xdr:colOff>
      <xdr:row>11</xdr:row>
      <xdr:rowOff>-1</xdr:rowOff>
    </xdr:to>
    <xdr:pic>
      <xdr:nvPicPr>
        <xdr:cNvPr id="12" name="Picture 1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3375" y="261934"/>
          <a:ext cx="3810002" cy="3810003"/>
        </a:xfrm>
        <a:prstGeom prst="rect">
          <a:avLst/>
        </a:prstGeom>
      </xdr:spPr>
    </xdr:pic>
    <xdr:clientData/>
  </xdr:twoCellAnchor>
  <xdr:twoCellAnchor>
    <xdr:from>
      <xdr:col>7</xdr:col>
      <xdr:colOff>369095</xdr:colOff>
      <xdr:row>1</xdr:row>
      <xdr:rowOff>142875</xdr:rowOff>
    </xdr:from>
    <xdr:to>
      <xdr:col>21</xdr:col>
      <xdr:colOff>571501</xdr:colOff>
      <xdr:row>5</xdr:row>
      <xdr:rowOff>35719</xdr:rowOff>
    </xdr:to>
    <xdr:sp macro="" textlink="">
      <xdr:nvSpPr>
        <xdr:cNvPr id="13" name="Rectangle 12"/>
        <xdr:cNvSpPr/>
      </xdr:nvSpPr>
      <xdr:spPr>
        <a:xfrm>
          <a:off x="11227595" y="940594"/>
          <a:ext cx="3000375" cy="1345406"/>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lumMod val="50000"/>
                </a:schemeClr>
              </a:solidFill>
            </a:rPr>
            <a:t>*USE</a:t>
          </a:r>
          <a:r>
            <a:rPr lang="en-US" sz="1100" baseline="0">
              <a:solidFill>
                <a:schemeClr val="bg1">
                  <a:lumMod val="50000"/>
                </a:schemeClr>
              </a:solidFill>
            </a:rPr>
            <a:t> THIS CALCULATOR IF YOUR TRIP DOES NOT CONFLICT WITH OUR RUSD ROUTES.</a:t>
          </a:r>
        </a:p>
        <a:p>
          <a:pPr algn="l"/>
          <a:endParaRPr lang="en-US" sz="1100" baseline="0">
            <a:solidFill>
              <a:schemeClr val="bg1">
                <a:lumMod val="50000"/>
              </a:schemeClr>
            </a:solidFill>
          </a:endParaRPr>
        </a:p>
        <a:p>
          <a:pPr algn="l"/>
          <a:r>
            <a:rPr lang="en-US" sz="1100" baseline="0">
              <a:solidFill>
                <a:schemeClr val="bg1">
                  <a:lumMod val="50000"/>
                </a:schemeClr>
              </a:solidFill>
            </a:rPr>
            <a:t>NOTE: USE THE TRIP CALENDAR FOR THE CURRENT SCHOOL YEAR TO DETERMINE THE NON-CONFLICTING TIMES FOR THE DATE OF YOUR TRIP</a:t>
          </a:r>
          <a:endParaRPr lang="en-US" sz="1100">
            <a:solidFill>
              <a:schemeClr val="bg1">
                <a:lumMod val="50000"/>
              </a:schemeClr>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Metro">
      <a:fillStyleLst>
        <a:solidFill>
          <a:schemeClr val="phClr"/>
        </a:solidFill>
        <a:gradFill rotWithShape="1">
          <a:gsLst>
            <a:gs pos="0">
              <a:schemeClr val="phClr">
                <a:tint val="25000"/>
                <a:satMod val="125000"/>
              </a:schemeClr>
            </a:gs>
            <a:gs pos="40000">
              <a:schemeClr val="phClr">
                <a:tint val="55000"/>
                <a:satMod val="130000"/>
              </a:schemeClr>
            </a:gs>
            <a:gs pos="50000">
              <a:schemeClr val="phClr">
                <a:tint val="59000"/>
                <a:satMod val="130000"/>
              </a:schemeClr>
            </a:gs>
            <a:gs pos="65000">
              <a:schemeClr val="phClr">
                <a:tint val="55000"/>
                <a:satMod val="130000"/>
              </a:schemeClr>
            </a:gs>
            <a:gs pos="100000">
              <a:schemeClr val="phClr">
                <a:tint val="20000"/>
                <a:satMod val="125000"/>
              </a:schemeClr>
            </a:gs>
          </a:gsLst>
          <a:lin ang="5400000" scaled="0"/>
        </a:gradFill>
        <a:gradFill rotWithShape="1">
          <a:gsLst>
            <a:gs pos="0">
              <a:schemeClr val="phClr">
                <a:tint val="48000"/>
                <a:satMod val="138000"/>
              </a:schemeClr>
            </a:gs>
            <a:gs pos="25000">
              <a:schemeClr val="phClr">
                <a:tint val="85000"/>
              </a:schemeClr>
            </a:gs>
            <a:gs pos="40000">
              <a:schemeClr val="phClr">
                <a:tint val="92000"/>
              </a:schemeClr>
            </a:gs>
            <a:gs pos="50000">
              <a:schemeClr val="phClr">
                <a:tint val="93000"/>
              </a:schemeClr>
            </a:gs>
            <a:gs pos="60000">
              <a:schemeClr val="phClr">
                <a:tint val="92000"/>
              </a:schemeClr>
            </a:gs>
            <a:gs pos="75000">
              <a:schemeClr val="phClr">
                <a:tint val="83000"/>
                <a:satMod val="108000"/>
              </a:schemeClr>
            </a:gs>
            <a:gs pos="100000">
              <a:schemeClr val="phClr">
                <a:tint val="48000"/>
                <a:satMod val="150000"/>
              </a:schemeClr>
            </a:gs>
          </a:gsLst>
          <a:lin ang="5400000" scaled="0"/>
        </a:gradFill>
      </a:fillStyleLst>
      <a:lnStyleLst>
        <a:ln w="12000" cap="flat" cmpd="sng" algn="ctr">
          <a:solidFill>
            <a:schemeClr val="phClr"/>
          </a:solidFill>
          <a:prstDash val="solid"/>
        </a:ln>
        <a:ln w="19050" cap="flat" cmpd="sng" algn="ctr">
          <a:solidFill>
            <a:schemeClr val="phClr"/>
          </a:solidFill>
          <a:prstDash val="solid"/>
        </a:ln>
        <a:ln w="38100" cap="flat" cmpd="sng" algn="ctr">
          <a:solidFill>
            <a:schemeClr val="phClr"/>
          </a:solidFill>
          <a:prstDash val="solid"/>
        </a:ln>
      </a:lnStyleLst>
      <a:effectStyleLst>
        <a:effectStyle>
          <a:effectLst>
            <a:glow rad="63500">
              <a:schemeClr val="phClr">
                <a:alpha val="45000"/>
                <a:satMod val="120000"/>
              </a:schemeClr>
            </a:glow>
          </a:effectLst>
        </a:effectStyle>
        <a:effectStyle>
          <a:effectLst>
            <a:glow rad="63500">
              <a:schemeClr val="phClr">
                <a:alpha val="45000"/>
                <a:satMod val="120000"/>
              </a:schemeClr>
            </a:glow>
          </a:effectLst>
          <a:scene3d>
            <a:camera prst="orthographicFront" fov="0">
              <a:rot lat="0" lon="0" rev="0"/>
            </a:camera>
            <a:lightRig rig="brightRoom" dir="tl">
              <a:rot lat="0" lon="0" rev="8700000"/>
            </a:lightRig>
          </a:scene3d>
          <a:sp3d>
            <a:bevelT w="0" h="0"/>
            <a:contourClr>
              <a:schemeClr val="phClr">
                <a:tint val="70000"/>
              </a:schemeClr>
            </a:contourClr>
          </a:sp3d>
        </a:effectStyle>
        <a:effectStyle>
          <a:effectLst>
            <a:glow rad="101500">
              <a:schemeClr val="phClr">
                <a:alpha val="42000"/>
                <a:satMod val="120000"/>
              </a:schemeClr>
            </a:glow>
          </a:effectLst>
          <a:scene3d>
            <a:camera prst="orthographicFront" fov="0">
              <a:rot lat="0" lon="0" rev="0"/>
            </a:camera>
            <a:lightRig rig="glow" dir="t">
              <a:rot lat="0" lon="0" rev="4800000"/>
            </a:lightRig>
          </a:scene3d>
          <a:sp3d prstMaterial="powder">
            <a:bevelT w="50800" h="50800"/>
            <a:contourClr>
              <a:schemeClr val="ph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pageSetUpPr fitToPage="1"/>
  </sheetPr>
  <dimension ref="A1:AU158"/>
  <sheetViews>
    <sheetView topLeftCell="A13" zoomScale="70" zoomScaleNormal="70" workbookViewId="0">
      <selection activeCell="AC17" sqref="AC17"/>
    </sheetView>
  </sheetViews>
  <sheetFormatPr defaultRowHeight="15" x14ac:dyDescent="0.25"/>
  <cols>
    <col min="1" max="1" width="9.140625" style="161"/>
    <col min="2" max="2" width="25" style="161" customWidth="1"/>
    <col min="3" max="3" width="27.28515625" style="208" customWidth="1"/>
    <col min="4" max="4" width="67.7109375" style="161" customWidth="1"/>
    <col min="5" max="16384" width="9.140625" style="161"/>
  </cols>
  <sheetData>
    <row r="1" spans="1:47" ht="48.75" customHeight="1" x14ac:dyDescent="0.55000000000000004">
      <c r="A1" s="241" t="s">
        <v>122</v>
      </c>
      <c r="B1" s="242"/>
      <c r="C1" s="242"/>
      <c r="D1" s="243"/>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row>
    <row r="2" spans="1:47" ht="79.5" customHeight="1" x14ac:dyDescent="0.25">
      <c r="A2" s="244" t="s">
        <v>144</v>
      </c>
      <c r="B2" s="245"/>
      <c r="C2" s="245"/>
      <c r="D2" s="246"/>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row>
    <row r="3" spans="1:47" ht="36.75" customHeight="1" x14ac:dyDescent="0.35">
      <c r="A3" s="247" t="s">
        <v>124</v>
      </c>
      <c r="B3" s="250"/>
      <c r="C3" s="250"/>
      <c r="D3" s="251"/>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row>
    <row r="4" spans="1:47" ht="21.75" customHeight="1" x14ac:dyDescent="0.25">
      <c r="A4" s="252" t="s">
        <v>87</v>
      </c>
      <c r="B4" s="253"/>
      <c r="C4" s="253"/>
      <c r="D4" s="2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row>
    <row r="5" spans="1:47" ht="20.25" customHeight="1" x14ac:dyDescent="0.25">
      <c r="A5" s="252" t="s">
        <v>88</v>
      </c>
      <c r="B5" s="253"/>
      <c r="C5" s="253"/>
      <c r="D5" s="2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row>
    <row r="6" spans="1:47" ht="21.75" customHeight="1" x14ac:dyDescent="0.25">
      <c r="A6" s="252" t="s">
        <v>125</v>
      </c>
      <c r="B6" s="253"/>
      <c r="C6" s="253"/>
      <c r="D6" s="2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row>
    <row r="7" spans="1:47" ht="21.75" customHeight="1" x14ac:dyDescent="0.25">
      <c r="A7" s="252" t="s">
        <v>135</v>
      </c>
      <c r="B7" s="253"/>
      <c r="C7" s="253"/>
      <c r="D7" s="2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row>
    <row r="8" spans="1:47" ht="21.75" customHeight="1" x14ac:dyDescent="0.25">
      <c r="A8" s="252" t="s">
        <v>126</v>
      </c>
      <c r="B8" s="253"/>
      <c r="C8" s="253"/>
      <c r="D8" s="2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4"/>
    </row>
    <row r="9" spans="1:47" ht="20.25" customHeight="1" x14ac:dyDescent="0.25">
      <c r="A9" s="255" t="s">
        <v>127</v>
      </c>
      <c r="B9" s="256"/>
      <c r="C9" s="256"/>
      <c r="D9" s="257"/>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row>
    <row r="10" spans="1:47" ht="33" customHeight="1" x14ac:dyDescent="0.35">
      <c r="A10" s="247" t="s">
        <v>123</v>
      </c>
      <c r="B10" s="248"/>
      <c r="C10" s="248"/>
      <c r="D10" s="249"/>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row>
    <row r="11" spans="1:47" ht="18.75" x14ac:dyDescent="0.25">
      <c r="A11" s="237" t="s">
        <v>36</v>
      </c>
      <c r="B11" s="238"/>
      <c r="C11" s="239"/>
      <c r="D11" s="240"/>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4"/>
    </row>
    <row r="12" spans="1:47" ht="45" x14ac:dyDescent="0.25">
      <c r="A12" s="191" t="s">
        <v>57</v>
      </c>
      <c r="B12" s="192" t="s">
        <v>33</v>
      </c>
      <c r="C12" s="193" t="s">
        <v>32</v>
      </c>
      <c r="D12" s="194" t="s">
        <v>85</v>
      </c>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c r="AS12" s="154"/>
      <c r="AT12" s="154"/>
    </row>
    <row r="13" spans="1:47" ht="39.75" customHeight="1" x14ac:dyDescent="0.25">
      <c r="A13" s="191" t="s">
        <v>58</v>
      </c>
      <c r="B13" s="192" t="s">
        <v>9</v>
      </c>
      <c r="C13" s="193" t="s">
        <v>5</v>
      </c>
      <c r="D13" s="194" t="s">
        <v>143</v>
      </c>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4"/>
      <c r="AQ13" s="154"/>
      <c r="AR13" s="154"/>
      <c r="AS13" s="154"/>
      <c r="AT13" s="154"/>
    </row>
    <row r="14" spans="1:47" ht="45" x14ac:dyDescent="0.25">
      <c r="A14" s="191" t="s">
        <v>73</v>
      </c>
      <c r="B14" s="192" t="s">
        <v>9</v>
      </c>
      <c r="C14" s="193" t="s">
        <v>7</v>
      </c>
      <c r="D14" s="194" t="s">
        <v>74</v>
      </c>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row>
    <row r="15" spans="1:47" ht="48.75" customHeight="1" x14ac:dyDescent="0.25">
      <c r="A15" s="191" t="s">
        <v>59</v>
      </c>
      <c r="B15" s="192" t="s">
        <v>9</v>
      </c>
      <c r="C15" s="195" t="s">
        <v>38</v>
      </c>
      <c r="D15" s="194" t="s">
        <v>119</v>
      </c>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row>
    <row r="16" spans="1:47" ht="37.5" customHeight="1" x14ac:dyDescent="0.25">
      <c r="A16" s="191" t="s">
        <v>60</v>
      </c>
      <c r="B16" s="192" t="s">
        <v>9</v>
      </c>
      <c r="C16" s="193" t="s">
        <v>18</v>
      </c>
      <c r="D16" s="194" t="s">
        <v>142</v>
      </c>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row>
    <row r="17" spans="1:46" ht="34.5" customHeight="1" x14ac:dyDescent="0.25">
      <c r="A17" s="191" t="s">
        <v>61</v>
      </c>
      <c r="B17" s="192" t="s">
        <v>10</v>
      </c>
      <c r="C17" s="193" t="s">
        <v>8</v>
      </c>
      <c r="D17" s="194" t="s">
        <v>141</v>
      </c>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c r="AO17" s="154"/>
      <c r="AP17" s="154"/>
      <c r="AQ17" s="154"/>
      <c r="AR17" s="154"/>
      <c r="AS17" s="154"/>
      <c r="AT17" s="154"/>
    </row>
    <row r="18" spans="1:46" ht="64.5" customHeight="1" x14ac:dyDescent="0.25">
      <c r="A18" s="191" t="s">
        <v>62</v>
      </c>
      <c r="B18" s="192" t="s">
        <v>10</v>
      </c>
      <c r="C18" s="195" t="s">
        <v>21</v>
      </c>
      <c r="D18" s="194" t="s">
        <v>75</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row>
    <row r="19" spans="1:46" ht="30" x14ac:dyDescent="0.25">
      <c r="A19" s="191" t="s">
        <v>63</v>
      </c>
      <c r="B19" s="192" t="s">
        <v>10</v>
      </c>
      <c r="C19" s="193" t="s">
        <v>11</v>
      </c>
      <c r="D19" s="194" t="s">
        <v>76</v>
      </c>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row>
    <row r="20" spans="1:46" x14ac:dyDescent="0.25">
      <c r="A20" s="196"/>
      <c r="B20" s="196"/>
      <c r="C20" s="197"/>
      <c r="D20" s="198"/>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154"/>
      <c r="AM20" s="154"/>
      <c r="AN20" s="154"/>
      <c r="AO20" s="154"/>
      <c r="AP20" s="154"/>
      <c r="AQ20" s="154"/>
      <c r="AR20" s="154"/>
      <c r="AS20" s="154"/>
      <c r="AT20" s="154"/>
    </row>
    <row r="21" spans="1:46" ht="30" x14ac:dyDescent="0.25">
      <c r="A21" s="191" t="s">
        <v>64</v>
      </c>
      <c r="B21" s="244" t="s">
        <v>12</v>
      </c>
      <c r="C21" s="261"/>
      <c r="D21" s="194" t="s">
        <v>77</v>
      </c>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4"/>
    </row>
    <row r="22" spans="1:46" x14ac:dyDescent="0.25">
      <c r="A22" s="199"/>
      <c r="B22" s="200"/>
      <c r="C22" s="201" t="s">
        <v>80</v>
      </c>
      <c r="D22" s="194" t="s">
        <v>82</v>
      </c>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154"/>
      <c r="AT22" s="154"/>
    </row>
    <row r="23" spans="1:46" x14ac:dyDescent="0.25">
      <c r="A23" s="199"/>
      <c r="B23" s="200"/>
      <c r="C23" s="202" t="s">
        <v>79</v>
      </c>
      <c r="D23" s="194" t="s">
        <v>83</v>
      </c>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row>
    <row r="24" spans="1:46" x14ac:dyDescent="0.25">
      <c r="A24" s="199"/>
      <c r="B24" s="200"/>
      <c r="C24" s="201" t="s">
        <v>78</v>
      </c>
      <c r="D24" s="19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row>
    <row r="25" spans="1:46" x14ac:dyDescent="0.25">
      <c r="A25" s="199"/>
      <c r="B25" s="200"/>
      <c r="C25" s="203" t="s">
        <v>81</v>
      </c>
      <c r="D25" s="194" t="s">
        <v>83</v>
      </c>
      <c r="E25" s="154"/>
      <c r="F25" s="154"/>
      <c r="G25" s="154"/>
      <c r="H25" s="154"/>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4"/>
      <c r="AK25" s="154"/>
      <c r="AL25" s="154"/>
      <c r="AM25" s="154"/>
      <c r="AN25" s="154"/>
      <c r="AO25" s="154"/>
      <c r="AP25" s="154"/>
      <c r="AQ25" s="154"/>
      <c r="AR25" s="154"/>
      <c r="AS25" s="154"/>
      <c r="AT25" s="154"/>
    </row>
    <row r="26" spans="1:46" x14ac:dyDescent="0.25">
      <c r="A26" s="204"/>
      <c r="B26" s="204"/>
      <c r="C26" s="197"/>
      <c r="D26" s="198"/>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c r="AN26" s="154"/>
      <c r="AO26" s="154"/>
      <c r="AP26" s="154"/>
      <c r="AQ26" s="154"/>
      <c r="AR26" s="154"/>
      <c r="AS26" s="154"/>
      <c r="AT26" s="154"/>
    </row>
    <row r="27" spans="1:46" ht="18.75" x14ac:dyDescent="0.25">
      <c r="A27" s="237" t="s">
        <v>89</v>
      </c>
      <c r="B27" s="238"/>
      <c r="C27" s="239"/>
      <c r="D27" s="240"/>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4"/>
      <c r="AO27" s="154"/>
      <c r="AP27" s="154"/>
      <c r="AQ27" s="154"/>
      <c r="AR27" s="154"/>
      <c r="AS27" s="154"/>
      <c r="AT27" s="154"/>
    </row>
    <row r="28" spans="1:46" x14ac:dyDescent="0.25">
      <c r="A28" s="191" t="s">
        <v>65</v>
      </c>
      <c r="B28" s="262" t="s">
        <v>13</v>
      </c>
      <c r="C28" s="261"/>
      <c r="D28" s="194" t="s">
        <v>140</v>
      </c>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c r="AQ28" s="154"/>
      <c r="AR28" s="154"/>
      <c r="AS28" s="154"/>
      <c r="AT28" s="154"/>
    </row>
    <row r="29" spans="1:46" x14ac:dyDescent="0.25">
      <c r="A29" s="196"/>
      <c r="B29" s="196"/>
      <c r="C29" s="197"/>
      <c r="D29" s="198"/>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4"/>
    </row>
    <row r="30" spans="1:46" x14ac:dyDescent="0.25">
      <c r="A30" s="205" t="s">
        <v>66</v>
      </c>
      <c r="B30" s="263" t="s">
        <v>14</v>
      </c>
      <c r="C30" s="264"/>
      <c r="D30" s="206" t="s">
        <v>139</v>
      </c>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4"/>
    </row>
    <row r="31" spans="1:46" x14ac:dyDescent="0.25">
      <c r="A31" s="196"/>
      <c r="B31" s="196"/>
      <c r="C31" s="197"/>
      <c r="D31" s="198"/>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row>
    <row r="32" spans="1:46" ht="21" customHeight="1" x14ac:dyDescent="0.25">
      <c r="A32" s="191" t="s">
        <v>67</v>
      </c>
      <c r="B32" s="262" t="s">
        <v>136</v>
      </c>
      <c r="C32" s="261"/>
      <c r="D32" s="194" t="s">
        <v>138</v>
      </c>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row>
    <row r="33" spans="1:46" x14ac:dyDescent="0.25">
      <c r="A33" s="196"/>
      <c r="B33" s="196"/>
      <c r="C33" s="197"/>
      <c r="D33" s="198"/>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row>
    <row r="34" spans="1:46" ht="18.75" customHeight="1" x14ac:dyDescent="0.25">
      <c r="A34" s="205" t="s">
        <v>68</v>
      </c>
      <c r="B34" s="265" t="s">
        <v>129</v>
      </c>
      <c r="C34" s="264"/>
      <c r="D34" s="206" t="s">
        <v>137</v>
      </c>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row>
    <row r="35" spans="1:46" x14ac:dyDescent="0.25">
      <c r="A35" s="196"/>
      <c r="B35" s="196"/>
      <c r="C35" s="197"/>
      <c r="D35" s="198"/>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row>
    <row r="36" spans="1:46" x14ac:dyDescent="0.25">
      <c r="A36" s="191" t="s">
        <v>69</v>
      </c>
      <c r="B36" s="262" t="s">
        <v>145</v>
      </c>
      <c r="C36" s="261"/>
      <c r="D36" s="194" t="s">
        <v>84</v>
      </c>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row>
    <row r="37" spans="1:46" x14ac:dyDescent="0.25">
      <c r="A37" s="196"/>
      <c r="B37" s="196"/>
      <c r="C37" s="197"/>
      <c r="D37" s="198"/>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c r="AM37" s="154"/>
      <c r="AN37" s="154"/>
      <c r="AO37" s="154"/>
      <c r="AP37" s="154"/>
      <c r="AQ37" s="154"/>
    </row>
    <row r="38" spans="1:46" x14ac:dyDescent="0.25">
      <c r="A38" s="191" t="s">
        <v>70</v>
      </c>
      <c r="B38" s="266" t="s">
        <v>130</v>
      </c>
      <c r="C38" s="261"/>
      <c r="D38" s="194" t="s">
        <v>86</v>
      </c>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row>
    <row r="39" spans="1:46" x14ac:dyDescent="0.25">
      <c r="A39" s="196"/>
      <c r="B39" s="196"/>
      <c r="C39" s="197"/>
      <c r="D39" s="198"/>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c r="AI39" s="154"/>
      <c r="AJ39" s="154"/>
      <c r="AK39" s="154"/>
      <c r="AL39" s="154"/>
      <c r="AM39" s="154"/>
      <c r="AN39" s="154"/>
      <c r="AO39" s="154"/>
      <c r="AP39" s="154"/>
      <c r="AQ39" s="154"/>
    </row>
    <row r="40" spans="1:46" ht="18.75" x14ac:dyDescent="0.25">
      <c r="A40" s="237" t="s">
        <v>90</v>
      </c>
      <c r="B40" s="238"/>
      <c r="C40" s="239"/>
      <c r="D40" s="240"/>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row>
    <row r="41" spans="1:46" x14ac:dyDescent="0.25">
      <c r="A41" s="191" t="s">
        <v>71</v>
      </c>
      <c r="B41" s="258" t="s">
        <v>30</v>
      </c>
      <c r="C41" s="259"/>
      <c r="D41" s="194" t="s">
        <v>91</v>
      </c>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row>
    <row r="42" spans="1:46" ht="30" x14ac:dyDescent="0.25">
      <c r="A42" s="191" t="s">
        <v>72</v>
      </c>
      <c r="B42" s="260" t="s">
        <v>31</v>
      </c>
      <c r="C42" s="259"/>
      <c r="D42" s="194" t="s">
        <v>92</v>
      </c>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row>
    <row r="43" spans="1:46" x14ac:dyDescent="0.25">
      <c r="A43" s="154"/>
      <c r="B43" s="154"/>
      <c r="C43" s="207"/>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row>
    <row r="44" spans="1:46" x14ac:dyDescent="0.25">
      <c r="A44" s="154"/>
      <c r="B44" s="154"/>
      <c r="C44" s="207"/>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row>
    <row r="45" spans="1:46" x14ac:dyDescent="0.25">
      <c r="A45" s="154"/>
      <c r="B45" s="154"/>
      <c r="C45" s="207"/>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row>
    <row r="46" spans="1:46" x14ac:dyDescent="0.25">
      <c r="A46" s="154"/>
      <c r="B46" s="154"/>
      <c r="C46" s="207"/>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row>
    <row r="47" spans="1:46" x14ac:dyDescent="0.25">
      <c r="A47" s="154"/>
      <c r="B47" s="154"/>
      <c r="C47" s="207"/>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row>
    <row r="48" spans="1:46" x14ac:dyDescent="0.25">
      <c r="A48" s="154"/>
      <c r="B48" s="154"/>
      <c r="C48" s="207"/>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row>
    <row r="49" spans="1:45" x14ac:dyDescent="0.25">
      <c r="A49" s="154"/>
      <c r="B49" s="154"/>
      <c r="C49" s="207"/>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row>
    <row r="50" spans="1:45" x14ac:dyDescent="0.25">
      <c r="A50" s="154"/>
      <c r="B50" s="154"/>
      <c r="C50" s="207"/>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154"/>
      <c r="AS50" s="154"/>
    </row>
    <row r="51" spans="1:45" x14ac:dyDescent="0.25">
      <c r="A51" s="154"/>
      <c r="B51" s="154"/>
      <c r="C51" s="207"/>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row>
    <row r="52" spans="1:45" x14ac:dyDescent="0.25">
      <c r="A52" s="154"/>
      <c r="B52" s="154"/>
      <c r="C52" s="207"/>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row>
    <row r="53" spans="1:45" x14ac:dyDescent="0.25">
      <c r="A53" s="154"/>
      <c r="B53" s="154"/>
      <c r="C53" s="207"/>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row>
    <row r="54" spans="1:45" x14ac:dyDescent="0.25">
      <c r="A54" s="154"/>
      <c r="B54" s="154"/>
      <c r="C54" s="207"/>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row>
    <row r="55" spans="1:45" x14ac:dyDescent="0.25">
      <c r="A55" s="154"/>
      <c r="B55" s="154"/>
      <c r="C55" s="207"/>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K55" s="154"/>
      <c r="AL55" s="154"/>
      <c r="AM55" s="154"/>
      <c r="AN55" s="154"/>
      <c r="AO55" s="154"/>
      <c r="AP55" s="154"/>
      <c r="AQ55" s="154"/>
      <c r="AR55" s="154"/>
      <c r="AS55" s="154"/>
    </row>
    <row r="56" spans="1:45" x14ac:dyDescent="0.25">
      <c r="A56" s="154"/>
      <c r="B56" s="154"/>
      <c r="C56" s="207"/>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54"/>
      <c r="AK56" s="154"/>
      <c r="AL56" s="154"/>
      <c r="AM56" s="154"/>
      <c r="AN56" s="154"/>
      <c r="AO56" s="154"/>
      <c r="AP56" s="154"/>
      <c r="AQ56" s="154"/>
      <c r="AR56" s="154"/>
      <c r="AS56" s="154"/>
    </row>
    <row r="57" spans="1:45" x14ac:dyDescent="0.25">
      <c r="A57" s="154"/>
      <c r="B57" s="154"/>
      <c r="C57" s="207"/>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c r="AJ57" s="154"/>
      <c r="AK57" s="154"/>
      <c r="AL57" s="154"/>
      <c r="AM57" s="154"/>
      <c r="AN57" s="154"/>
      <c r="AO57" s="154"/>
      <c r="AP57" s="154"/>
      <c r="AQ57" s="154"/>
      <c r="AR57" s="154"/>
      <c r="AS57" s="154"/>
    </row>
    <row r="58" spans="1:45" x14ac:dyDescent="0.25">
      <c r="A58" s="154"/>
      <c r="B58" s="154"/>
      <c r="C58" s="207"/>
      <c r="D58" s="154"/>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M58" s="154"/>
      <c r="AN58" s="154"/>
      <c r="AO58" s="154"/>
      <c r="AP58" s="154"/>
      <c r="AQ58" s="154"/>
      <c r="AR58" s="154"/>
      <c r="AS58" s="154"/>
    </row>
    <row r="59" spans="1:45" x14ac:dyDescent="0.25">
      <c r="A59" s="154"/>
      <c r="B59" s="154"/>
      <c r="C59" s="207"/>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row>
    <row r="60" spans="1:45" x14ac:dyDescent="0.25">
      <c r="A60" s="154"/>
      <c r="B60" s="154"/>
      <c r="C60" s="207"/>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c r="AD60" s="154"/>
      <c r="AE60" s="154"/>
      <c r="AF60" s="154"/>
      <c r="AG60" s="154"/>
      <c r="AH60" s="154"/>
      <c r="AI60" s="154"/>
      <c r="AJ60" s="154"/>
      <c r="AK60" s="154"/>
      <c r="AL60" s="154"/>
      <c r="AM60" s="154"/>
      <c r="AN60" s="154"/>
      <c r="AO60" s="154"/>
      <c r="AP60" s="154"/>
      <c r="AQ60" s="154"/>
      <c r="AR60" s="154"/>
      <c r="AS60" s="154"/>
    </row>
    <row r="61" spans="1:45" x14ac:dyDescent="0.25">
      <c r="A61" s="154"/>
      <c r="B61" s="154"/>
      <c r="C61" s="207"/>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row>
    <row r="62" spans="1:45" x14ac:dyDescent="0.25">
      <c r="A62" s="154"/>
      <c r="B62" s="154"/>
      <c r="C62" s="207"/>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4"/>
      <c r="AK62" s="154"/>
      <c r="AL62" s="154"/>
      <c r="AM62" s="154"/>
      <c r="AN62" s="154"/>
      <c r="AO62" s="154"/>
      <c r="AP62" s="154"/>
      <c r="AQ62" s="154"/>
      <c r="AR62" s="154"/>
      <c r="AS62" s="154"/>
    </row>
    <row r="63" spans="1:45" x14ac:dyDescent="0.25">
      <c r="A63" s="154"/>
      <c r="B63" s="154"/>
      <c r="C63" s="207"/>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c r="AD63" s="154"/>
      <c r="AE63" s="154"/>
      <c r="AF63" s="154"/>
      <c r="AG63" s="154"/>
      <c r="AH63" s="154"/>
      <c r="AI63" s="154"/>
      <c r="AJ63" s="154"/>
      <c r="AK63" s="154"/>
      <c r="AL63" s="154"/>
      <c r="AM63" s="154"/>
      <c r="AN63" s="154"/>
      <c r="AO63" s="154"/>
      <c r="AP63" s="154"/>
      <c r="AQ63" s="154"/>
      <c r="AR63" s="154"/>
      <c r="AS63" s="154"/>
    </row>
    <row r="64" spans="1:45" x14ac:dyDescent="0.25">
      <c r="A64" s="154"/>
      <c r="B64" s="154"/>
      <c r="C64" s="207"/>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c r="AD64" s="154"/>
      <c r="AE64" s="154"/>
      <c r="AF64" s="154"/>
      <c r="AG64" s="154"/>
      <c r="AH64" s="154"/>
      <c r="AI64" s="154"/>
      <c r="AJ64" s="154"/>
      <c r="AK64" s="154"/>
      <c r="AL64" s="154"/>
      <c r="AM64" s="154"/>
      <c r="AN64" s="154"/>
      <c r="AO64" s="154"/>
      <c r="AP64" s="154"/>
      <c r="AQ64" s="154"/>
      <c r="AR64" s="154"/>
      <c r="AS64" s="154"/>
    </row>
    <row r="65" spans="1:45" x14ac:dyDescent="0.25">
      <c r="A65" s="154"/>
      <c r="B65" s="154"/>
      <c r="C65" s="207"/>
      <c r="D65" s="154"/>
      <c r="E65" s="154"/>
      <c r="F65" s="154"/>
      <c r="G65" s="154"/>
      <c r="H65" s="154"/>
      <c r="I65" s="154"/>
      <c r="J65" s="154"/>
      <c r="K65" s="154"/>
      <c r="L65" s="154"/>
      <c r="M65" s="154"/>
      <c r="N65" s="154"/>
      <c r="O65" s="154"/>
      <c r="P65" s="154"/>
      <c r="Q65" s="154"/>
      <c r="R65" s="154"/>
      <c r="S65" s="154"/>
      <c r="T65" s="154"/>
      <c r="U65" s="154"/>
      <c r="V65" s="154"/>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row>
    <row r="66" spans="1:45" x14ac:dyDescent="0.25">
      <c r="A66" s="154"/>
      <c r="B66" s="154"/>
      <c r="C66" s="207"/>
      <c r="D66" s="154"/>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c r="AH66" s="154"/>
      <c r="AI66" s="154"/>
      <c r="AJ66" s="154"/>
      <c r="AK66" s="154"/>
      <c r="AL66" s="154"/>
      <c r="AM66" s="154"/>
      <c r="AN66" s="154"/>
      <c r="AO66" s="154"/>
      <c r="AP66" s="154"/>
      <c r="AQ66" s="154"/>
      <c r="AR66" s="154"/>
      <c r="AS66" s="154"/>
    </row>
    <row r="67" spans="1:45" x14ac:dyDescent="0.25">
      <c r="A67" s="154"/>
      <c r="B67" s="154"/>
      <c r="C67" s="207"/>
      <c r="D67" s="154"/>
      <c r="E67" s="154"/>
      <c r="F67" s="154"/>
      <c r="G67" s="154"/>
      <c r="H67" s="154"/>
      <c r="I67" s="154"/>
      <c r="J67" s="154"/>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c r="AR67" s="154"/>
      <c r="AS67" s="154"/>
    </row>
    <row r="68" spans="1:45" x14ac:dyDescent="0.25">
      <c r="A68" s="154"/>
      <c r="B68" s="154"/>
      <c r="C68" s="207"/>
      <c r="D68" s="154"/>
      <c r="E68" s="154"/>
      <c r="F68" s="154"/>
      <c r="G68" s="154"/>
      <c r="H68" s="154"/>
      <c r="I68" s="154"/>
      <c r="J68" s="154"/>
      <c r="K68" s="154"/>
      <c r="L68" s="154"/>
      <c r="M68" s="154"/>
      <c r="N68" s="154"/>
      <c r="O68" s="154"/>
      <c r="P68" s="154"/>
      <c r="Q68" s="154"/>
      <c r="R68" s="154"/>
      <c r="S68" s="154"/>
      <c r="T68" s="154"/>
      <c r="U68" s="154"/>
      <c r="V68" s="154"/>
      <c r="W68" s="154"/>
      <c r="X68" s="154"/>
      <c r="Y68" s="154"/>
      <c r="Z68" s="154"/>
      <c r="AA68" s="154"/>
      <c r="AB68" s="154"/>
      <c r="AC68" s="154"/>
      <c r="AD68" s="154"/>
      <c r="AE68" s="154"/>
      <c r="AF68" s="154"/>
      <c r="AG68" s="154"/>
      <c r="AH68" s="154"/>
      <c r="AI68" s="154"/>
      <c r="AJ68" s="154"/>
      <c r="AK68" s="154"/>
      <c r="AL68" s="154"/>
      <c r="AM68" s="154"/>
      <c r="AN68" s="154"/>
      <c r="AO68" s="154"/>
      <c r="AP68" s="154"/>
      <c r="AQ68" s="154"/>
      <c r="AR68" s="154"/>
      <c r="AS68" s="154"/>
    </row>
    <row r="69" spans="1:45" x14ac:dyDescent="0.25">
      <c r="A69" s="154"/>
      <c r="B69" s="154"/>
      <c r="C69" s="207"/>
      <c r="D69" s="154"/>
      <c r="E69" s="154"/>
      <c r="F69" s="154"/>
      <c r="G69" s="154"/>
      <c r="H69" s="154"/>
      <c r="I69" s="154"/>
      <c r="J69" s="154"/>
      <c r="K69" s="154"/>
      <c r="L69" s="154"/>
      <c r="M69" s="154"/>
      <c r="N69" s="154"/>
      <c r="O69" s="154"/>
      <c r="P69" s="154"/>
      <c r="Q69" s="154"/>
      <c r="R69" s="154"/>
      <c r="S69" s="154"/>
      <c r="T69" s="154"/>
      <c r="U69" s="154"/>
      <c r="V69" s="154"/>
      <c r="W69" s="154"/>
      <c r="X69" s="154"/>
      <c r="Y69" s="154"/>
      <c r="Z69" s="154"/>
      <c r="AA69" s="154"/>
      <c r="AB69" s="154"/>
      <c r="AC69" s="154"/>
      <c r="AD69" s="154"/>
      <c r="AE69" s="154"/>
      <c r="AF69" s="154"/>
      <c r="AG69" s="154"/>
      <c r="AH69" s="154"/>
      <c r="AI69" s="154"/>
      <c r="AJ69" s="154"/>
      <c r="AK69" s="154"/>
      <c r="AL69" s="154"/>
      <c r="AM69" s="154"/>
      <c r="AN69" s="154"/>
      <c r="AO69" s="154"/>
      <c r="AP69" s="154"/>
      <c r="AQ69" s="154"/>
      <c r="AR69" s="154"/>
      <c r="AS69" s="154"/>
    </row>
    <row r="70" spans="1:45" x14ac:dyDescent="0.25">
      <c r="A70" s="154"/>
      <c r="B70" s="154"/>
      <c r="C70" s="207"/>
      <c r="D70" s="154"/>
      <c r="E70" s="154"/>
      <c r="F70" s="154"/>
      <c r="G70" s="154"/>
      <c r="H70" s="154"/>
      <c r="I70" s="154"/>
      <c r="J70" s="154"/>
      <c r="K70" s="154"/>
      <c r="L70" s="154"/>
      <c r="M70" s="154"/>
      <c r="N70" s="154"/>
      <c r="O70" s="154"/>
      <c r="P70" s="154"/>
      <c r="Q70" s="154"/>
      <c r="R70" s="154"/>
      <c r="S70" s="154"/>
      <c r="T70" s="154"/>
      <c r="U70" s="154"/>
      <c r="V70" s="154"/>
      <c r="W70" s="154"/>
      <c r="X70" s="154"/>
      <c r="Y70" s="154"/>
      <c r="Z70" s="154"/>
      <c r="AA70" s="154"/>
      <c r="AB70" s="154"/>
      <c r="AC70" s="154"/>
      <c r="AD70" s="154"/>
      <c r="AE70" s="154"/>
      <c r="AF70" s="154"/>
      <c r="AG70" s="154"/>
      <c r="AH70" s="154"/>
      <c r="AI70" s="154"/>
      <c r="AJ70" s="154"/>
      <c r="AK70" s="154"/>
      <c r="AL70" s="154"/>
      <c r="AM70" s="154"/>
      <c r="AN70" s="154"/>
      <c r="AO70" s="154"/>
      <c r="AP70" s="154"/>
      <c r="AQ70" s="154"/>
      <c r="AR70" s="154"/>
      <c r="AS70" s="154"/>
    </row>
    <row r="71" spans="1:45" x14ac:dyDescent="0.25">
      <c r="A71" s="154"/>
      <c r="B71" s="154"/>
      <c r="C71" s="207"/>
      <c r="D71" s="154"/>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c r="AK71" s="154"/>
      <c r="AL71" s="154"/>
      <c r="AM71" s="154"/>
      <c r="AN71" s="154"/>
      <c r="AO71" s="154"/>
      <c r="AP71" s="154"/>
      <c r="AQ71" s="154"/>
      <c r="AR71" s="154"/>
      <c r="AS71" s="154"/>
    </row>
    <row r="72" spans="1:45" x14ac:dyDescent="0.25">
      <c r="A72" s="154"/>
      <c r="B72" s="154"/>
      <c r="C72" s="207"/>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4"/>
      <c r="AP72" s="154"/>
      <c r="AQ72" s="154"/>
      <c r="AR72" s="154"/>
      <c r="AS72" s="154"/>
    </row>
    <row r="73" spans="1:45" x14ac:dyDescent="0.25">
      <c r="A73" s="154"/>
      <c r="B73" s="154"/>
      <c r="C73" s="207"/>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4"/>
      <c r="AL73" s="154"/>
      <c r="AM73" s="154"/>
      <c r="AN73" s="154"/>
      <c r="AO73" s="154"/>
      <c r="AP73" s="154"/>
      <c r="AQ73" s="154"/>
      <c r="AR73" s="154"/>
      <c r="AS73" s="154"/>
    </row>
    <row r="74" spans="1:45" x14ac:dyDescent="0.25">
      <c r="A74" s="154"/>
      <c r="B74" s="154"/>
      <c r="C74" s="207"/>
      <c r="D74" s="154"/>
      <c r="E74" s="154"/>
      <c r="F74" s="154"/>
      <c r="G74" s="154"/>
      <c r="H74" s="154"/>
      <c r="I74" s="154"/>
      <c r="J74" s="154"/>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4"/>
      <c r="AI74" s="154"/>
      <c r="AJ74" s="154"/>
      <c r="AK74" s="154"/>
      <c r="AL74" s="154"/>
      <c r="AM74" s="154"/>
      <c r="AN74" s="154"/>
      <c r="AO74" s="154"/>
      <c r="AP74" s="154"/>
      <c r="AQ74" s="154"/>
      <c r="AR74" s="154"/>
      <c r="AS74" s="154"/>
    </row>
    <row r="75" spans="1:45" x14ac:dyDescent="0.25">
      <c r="A75" s="154"/>
      <c r="B75" s="154"/>
      <c r="C75" s="207"/>
      <c r="D75" s="154"/>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B75" s="154"/>
      <c r="AC75" s="154"/>
      <c r="AD75" s="154"/>
      <c r="AE75" s="154"/>
      <c r="AF75" s="154"/>
      <c r="AG75" s="154"/>
      <c r="AH75" s="154"/>
      <c r="AI75" s="154"/>
      <c r="AJ75" s="154"/>
      <c r="AK75" s="154"/>
      <c r="AL75" s="154"/>
      <c r="AM75" s="154"/>
      <c r="AN75" s="154"/>
      <c r="AO75" s="154"/>
      <c r="AP75" s="154"/>
      <c r="AQ75" s="154"/>
      <c r="AR75" s="154"/>
      <c r="AS75" s="154"/>
    </row>
    <row r="76" spans="1:45" x14ac:dyDescent="0.25">
      <c r="A76" s="154"/>
      <c r="B76" s="154"/>
      <c r="C76" s="207"/>
      <c r="D76" s="154"/>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B76" s="154"/>
      <c r="AC76" s="154"/>
      <c r="AD76" s="154"/>
      <c r="AE76" s="154"/>
      <c r="AF76" s="154"/>
      <c r="AG76" s="154"/>
      <c r="AH76" s="154"/>
      <c r="AI76" s="154"/>
      <c r="AJ76" s="154"/>
      <c r="AK76" s="154"/>
      <c r="AL76" s="154"/>
      <c r="AM76" s="154"/>
      <c r="AN76" s="154"/>
      <c r="AO76" s="154"/>
      <c r="AP76" s="154"/>
      <c r="AQ76" s="154"/>
      <c r="AR76" s="154"/>
      <c r="AS76" s="154"/>
    </row>
    <row r="77" spans="1:45" x14ac:dyDescent="0.25">
      <c r="A77" s="154"/>
      <c r="B77" s="154"/>
      <c r="C77" s="207"/>
      <c r="D77" s="154"/>
      <c r="E77" s="154"/>
      <c r="F77" s="154"/>
      <c r="G77" s="154"/>
      <c r="H77" s="154"/>
      <c r="I77" s="154"/>
      <c r="J77" s="154"/>
      <c r="K77" s="154"/>
      <c r="L77" s="154"/>
      <c r="M77" s="154"/>
      <c r="N77" s="154"/>
      <c r="O77" s="154"/>
      <c r="P77" s="154"/>
      <c r="Q77" s="154"/>
      <c r="R77" s="154"/>
      <c r="S77" s="154"/>
      <c r="T77" s="154"/>
      <c r="U77" s="154"/>
      <c r="V77" s="154"/>
      <c r="W77" s="154"/>
      <c r="X77" s="154"/>
      <c r="Y77" s="154"/>
      <c r="Z77" s="154"/>
      <c r="AA77" s="154"/>
      <c r="AB77" s="154"/>
      <c r="AC77" s="154"/>
      <c r="AD77" s="154"/>
      <c r="AE77" s="154"/>
      <c r="AF77" s="154"/>
      <c r="AG77" s="154"/>
      <c r="AH77" s="154"/>
      <c r="AI77" s="154"/>
      <c r="AJ77" s="154"/>
      <c r="AK77" s="154"/>
      <c r="AL77" s="154"/>
      <c r="AM77" s="154"/>
      <c r="AN77" s="154"/>
      <c r="AO77" s="154"/>
      <c r="AP77" s="154"/>
      <c r="AQ77" s="154"/>
      <c r="AR77" s="154"/>
      <c r="AS77" s="154"/>
    </row>
    <row r="78" spans="1:45" x14ac:dyDescent="0.25">
      <c r="A78" s="154"/>
      <c r="B78" s="154"/>
      <c r="C78" s="207"/>
      <c r="D78" s="154"/>
      <c r="E78" s="154"/>
      <c r="F78" s="154"/>
      <c r="G78" s="154"/>
      <c r="H78" s="154"/>
      <c r="I78" s="154"/>
      <c r="J78" s="154"/>
      <c r="K78" s="154"/>
      <c r="L78" s="154"/>
      <c r="M78" s="154"/>
      <c r="N78" s="154"/>
      <c r="O78" s="154"/>
      <c r="P78" s="154"/>
      <c r="Q78" s="154"/>
      <c r="R78" s="154"/>
      <c r="S78" s="154"/>
      <c r="T78" s="154"/>
      <c r="U78" s="154"/>
      <c r="V78" s="154"/>
      <c r="W78" s="154"/>
      <c r="X78" s="154"/>
      <c r="Y78" s="154"/>
      <c r="Z78" s="154"/>
      <c r="AA78" s="154"/>
      <c r="AB78" s="154"/>
      <c r="AC78" s="154"/>
      <c r="AD78" s="154"/>
      <c r="AE78" s="154"/>
      <c r="AF78" s="154"/>
      <c r="AG78" s="154"/>
      <c r="AH78" s="154"/>
      <c r="AI78" s="154"/>
      <c r="AJ78" s="154"/>
      <c r="AK78" s="154"/>
      <c r="AL78" s="154"/>
      <c r="AM78" s="154"/>
      <c r="AN78" s="154"/>
      <c r="AO78" s="154"/>
      <c r="AP78" s="154"/>
      <c r="AQ78" s="154"/>
      <c r="AR78" s="154"/>
      <c r="AS78" s="154"/>
    </row>
    <row r="79" spans="1:45" x14ac:dyDescent="0.25">
      <c r="A79" s="154"/>
      <c r="B79" s="154"/>
      <c r="C79" s="207"/>
      <c r="D79" s="154"/>
      <c r="E79" s="154"/>
      <c r="F79" s="154"/>
      <c r="G79" s="154"/>
      <c r="H79" s="154"/>
      <c r="I79" s="154"/>
      <c r="J79" s="154"/>
      <c r="K79" s="154"/>
      <c r="L79" s="154"/>
      <c r="M79" s="154"/>
      <c r="N79" s="154"/>
      <c r="O79" s="154"/>
      <c r="P79" s="154"/>
      <c r="Q79" s="154"/>
      <c r="R79" s="154"/>
      <c r="S79" s="154"/>
      <c r="T79" s="154"/>
      <c r="U79" s="154"/>
      <c r="V79" s="154"/>
      <c r="W79" s="154"/>
      <c r="X79" s="154"/>
      <c r="Y79" s="154"/>
      <c r="Z79" s="154"/>
      <c r="AA79" s="154"/>
      <c r="AB79" s="154"/>
      <c r="AC79" s="154"/>
      <c r="AD79" s="154"/>
      <c r="AE79" s="154"/>
      <c r="AF79" s="154"/>
      <c r="AG79" s="154"/>
      <c r="AH79" s="154"/>
      <c r="AI79" s="154"/>
      <c r="AJ79" s="154"/>
      <c r="AK79" s="154"/>
      <c r="AL79" s="154"/>
      <c r="AM79" s="154"/>
      <c r="AN79" s="154"/>
      <c r="AO79" s="154"/>
      <c r="AP79" s="154"/>
      <c r="AQ79" s="154"/>
      <c r="AR79" s="154"/>
      <c r="AS79" s="154"/>
    </row>
    <row r="80" spans="1:45" x14ac:dyDescent="0.25">
      <c r="A80" s="154"/>
      <c r="B80" s="154"/>
      <c r="C80" s="207"/>
      <c r="D80" s="154"/>
      <c r="E80" s="154"/>
      <c r="F80" s="154"/>
      <c r="G80" s="154"/>
      <c r="H80" s="154"/>
      <c r="I80" s="154"/>
      <c r="J80" s="154"/>
      <c r="K80" s="154"/>
      <c r="L80" s="154"/>
      <c r="M80" s="154"/>
      <c r="N80" s="154"/>
      <c r="O80" s="154"/>
      <c r="P80" s="154"/>
      <c r="Q80" s="154"/>
      <c r="R80" s="154"/>
      <c r="S80" s="154"/>
      <c r="T80" s="154"/>
      <c r="U80" s="154"/>
      <c r="V80" s="154"/>
      <c r="W80" s="154"/>
      <c r="X80" s="154"/>
      <c r="Y80" s="154"/>
      <c r="Z80" s="154"/>
      <c r="AA80" s="154"/>
      <c r="AB80" s="154"/>
      <c r="AC80" s="154"/>
      <c r="AD80" s="154"/>
      <c r="AE80" s="154"/>
      <c r="AF80" s="154"/>
      <c r="AG80" s="154"/>
      <c r="AH80" s="154"/>
      <c r="AI80" s="154"/>
      <c r="AJ80" s="154"/>
      <c r="AK80" s="154"/>
      <c r="AL80" s="154"/>
      <c r="AM80" s="154"/>
      <c r="AN80" s="154"/>
      <c r="AO80" s="154"/>
      <c r="AP80" s="154"/>
      <c r="AQ80" s="154"/>
      <c r="AR80" s="154"/>
      <c r="AS80" s="154"/>
    </row>
    <row r="81" spans="1:45" x14ac:dyDescent="0.25">
      <c r="A81" s="154"/>
      <c r="B81" s="154"/>
      <c r="C81" s="207"/>
      <c r="D81" s="154"/>
      <c r="E81" s="154"/>
      <c r="F81" s="154"/>
      <c r="G81" s="154"/>
      <c r="H81" s="154"/>
      <c r="I81" s="154"/>
      <c r="J81" s="154"/>
      <c r="K81" s="154"/>
      <c r="L81" s="154"/>
      <c r="M81" s="154"/>
      <c r="N81" s="154"/>
      <c r="O81" s="154"/>
      <c r="P81" s="154"/>
      <c r="Q81" s="154"/>
      <c r="R81" s="154"/>
      <c r="S81" s="154"/>
      <c r="T81" s="154"/>
      <c r="U81" s="154"/>
      <c r="V81" s="154"/>
      <c r="W81" s="154"/>
      <c r="X81" s="154"/>
      <c r="Y81" s="154"/>
      <c r="Z81" s="154"/>
      <c r="AA81" s="154"/>
      <c r="AB81" s="154"/>
      <c r="AC81" s="154"/>
      <c r="AD81" s="154"/>
      <c r="AE81" s="154"/>
      <c r="AF81" s="154"/>
      <c r="AG81" s="154"/>
      <c r="AH81" s="154"/>
      <c r="AI81" s="154"/>
      <c r="AJ81" s="154"/>
      <c r="AK81" s="154"/>
      <c r="AL81" s="154"/>
      <c r="AM81" s="154"/>
      <c r="AN81" s="154"/>
      <c r="AO81" s="154"/>
      <c r="AP81" s="154"/>
      <c r="AQ81" s="154"/>
      <c r="AR81" s="154"/>
      <c r="AS81" s="154"/>
    </row>
    <row r="82" spans="1:45" x14ac:dyDescent="0.25">
      <c r="A82" s="154"/>
      <c r="B82" s="154"/>
      <c r="C82" s="207"/>
      <c r="D82" s="154"/>
      <c r="E82" s="154"/>
      <c r="F82" s="154"/>
      <c r="G82" s="154"/>
      <c r="H82" s="154"/>
      <c r="I82" s="154"/>
      <c r="J82" s="154"/>
      <c r="K82" s="154"/>
      <c r="L82" s="154"/>
      <c r="M82" s="154"/>
      <c r="N82" s="154"/>
      <c r="O82" s="154"/>
      <c r="P82" s="154"/>
      <c r="Q82" s="154"/>
      <c r="R82" s="154"/>
      <c r="S82" s="154"/>
      <c r="T82" s="154"/>
      <c r="U82" s="154"/>
      <c r="V82" s="154"/>
      <c r="W82" s="154"/>
      <c r="X82" s="154"/>
      <c r="Y82" s="154"/>
      <c r="Z82" s="154"/>
      <c r="AA82" s="154"/>
      <c r="AB82" s="154"/>
      <c r="AC82" s="154"/>
      <c r="AD82" s="154"/>
      <c r="AE82" s="154"/>
      <c r="AF82" s="154"/>
      <c r="AG82" s="154"/>
      <c r="AH82" s="154"/>
      <c r="AI82" s="154"/>
      <c r="AJ82" s="154"/>
      <c r="AK82" s="154"/>
      <c r="AL82" s="154"/>
      <c r="AM82" s="154"/>
      <c r="AN82" s="154"/>
      <c r="AO82" s="154"/>
      <c r="AP82" s="154"/>
      <c r="AQ82" s="154"/>
      <c r="AR82" s="154"/>
      <c r="AS82" s="154"/>
    </row>
    <row r="83" spans="1:45" x14ac:dyDescent="0.25">
      <c r="A83" s="154"/>
      <c r="B83" s="154"/>
      <c r="C83" s="207"/>
      <c r="D83" s="154"/>
      <c r="E83" s="154"/>
      <c r="F83" s="154"/>
      <c r="G83" s="154"/>
      <c r="H83" s="154"/>
      <c r="I83" s="154"/>
      <c r="J83" s="154"/>
      <c r="K83" s="154"/>
      <c r="L83" s="154"/>
      <c r="M83" s="154"/>
      <c r="N83" s="154"/>
      <c r="O83" s="154"/>
      <c r="P83" s="154"/>
      <c r="Q83" s="154"/>
      <c r="R83" s="154"/>
      <c r="S83" s="154"/>
      <c r="T83" s="154"/>
      <c r="U83" s="154"/>
      <c r="V83" s="154"/>
      <c r="W83" s="154"/>
      <c r="X83" s="154"/>
      <c r="Y83" s="154"/>
      <c r="Z83" s="154"/>
      <c r="AA83" s="154"/>
      <c r="AB83" s="154"/>
      <c r="AC83" s="154"/>
      <c r="AD83" s="154"/>
      <c r="AE83" s="154"/>
      <c r="AF83" s="154"/>
      <c r="AG83" s="154"/>
      <c r="AH83" s="154"/>
      <c r="AI83" s="154"/>
      <c r="AJ83" s="154"/>
      <c r="AK83" s="154"/>
      <c r="AL83" s="154"/>
      <c r="AM83" s="154"/>
      <c r="AN83" s="154"/>
      <c r="AO83" s="154"/>
      <c r="AP83" s="154"/>
      <c r="AQ83" s="154"/>
      <c r="AR83" s="154"/>
      <c r="AS83" s="154"/>
    </row>
    <row r="84" spans="1:45" x14ac:dyDescent="0.25">
      <c r="A84" s="154"/>
      <c r="B84" s="154"/>
      <c r="C84" s="207"/>
      <c r="D84" s="154"/>
      <c r="E84" s="154"/>
      <c r="F84" s="154"/>
      <c r="G84" s="154"/>
      <c r="H84" s="154"/>
      <c r="I84" s="154"/>
      <c r="J84" s="154"/>
      <c r="K84" s="154"/>
      <c r="L84" s="154"/>
      <c r="M84" s="154"/>
      <c r="N84" s="154"/>
      <c r="O84" s="154"/>
      <c r="P84" s="154"/>
      <c r="Q84" s="154"/>
      <c r="R84" s="154"/>
      <c r="S84" s="154"/>
      <c r="T84" s="154"/>
      <c r="U84" s="154"/>
      <c r="V84" s="154"/>
      <c r="W84" s="154"/>
      <c r="X84" s="154"/>
      <c r="Y84" s="154"/>
      <c r="Z84" s="154"/>
      <c r="AA84" s="154"/>
      <c r="AB84" s="154"/>
      <c r="AC84" s="154"/>
      <c r="AD84" s="154"/>
      <c r="AE84" s="154"/>
      <c r="AF84" s="154"/>
      <c r="AG84" s="154"/>
      <c r="AH84" s="154"/>
      <c r="AI84" s="154"/>
      <c r="AJ84" s="154"/>
      <c r="AK84" s="154"/>
      <c r="AL84" s="154"/>
      <c r="AM84" s="154"/>
      <c r="AN84" s="154"/>
      <c r="AO84" s="154"/>
      <c r="AP84" s="154"/>
      <c r="AQ84" s="154"/>
      <c r="AR84" s="154"/>
      <c r="AS84" s="154"/>
    </row>
    <row r="85" spans="1:45" x14ac:dyDescent="0.25">
      <c r="A85" s="154"/>
      <c r="B85" s="154"/>
      <c r="C85" s="207"/>
      <c r="D85" s="154"/>
      <c r="E85" s="154"/>
      <c r="F85" s="154"/>
      <c r="G85" s="154"/>
      <c r="H85" s="154"/>
      <c r="I85" s="154"/>
      <c r="J85" s="154"/>
      <c r="K85" s="154"/>
      <c r="L85" s="154"/>
      <c r="M85" s="154"/>
      <c r="N85" s="154"/>
      <c r="O85" s="154"/>
      <c r="P85" s="154"/>
      <c r="Q85" s="154"/>
      <c r="R85" s="154"/>
      <c r="S85" s="154"/>
      <c r="T85" s="154"/>
      <c r="U85" s="154"/>
      <c r="V85" s="154"/>
      <c r="W85" s="154"/>
      <c r="X85" s="154"/>
      <c r="Y85" s="154"/>
      <c r="Z85" s="154"/>
      <c r="AA85" s="154"/>
      <c r="AB85" s="154"/>
      <c r="AC85" s="154"/>
      <c r="AD85" s="154"/>
      <c r="AE85" s="154"/>
      <c r="AF85" s="154"/>
      <c r="AG85" s="154"/>
      <c r="AH85" s="154"/>
      <c r="AI85" s="154"/>
      <c r="AJ85" s="154"/>
      <c r="AK85" s="154"/>
      <c r="AL85" s="154"/>
      <c r="AM85" s="154"/>
      <c r="AN85" s="154"/>
      <c r="AO85" s="154"/>
      <c r="AP85" s="154"/>
      <c r="AQ85" s="154"/>
      <c r="AR85" s="154"/>
      <c r="AS85" s="154"/>
    </row>
    <row r="86" spans="1:45" x14ac:dyDescent="0.25">
      <c r="A86" s="154"/>
      <c r="B86" s="154"/>
      <c r="C86" s="207"/>
      <c r="D86" s="154"/>
      <c r="E86" s="154"/>
      <c r="F86" s="154"/>
      <c r="G86" s="154"/>
      <c r="H86" s="154"/>
      <c r="I86" s="154"/>
      <c r="J86" s="154"/>
      <c r="K86" s="154"/>
      <c r="L86" s="154"/>
      <c r="M86" s="154"/>
      <c r="N86" s="154"/>
      <c r="O86" s="154"/>
      <c r="P86" s="154"/>
      <c r="Q86" s="154"/>
      <c r="R86" s="154"/>
      <c r="S86" s="154"/>
      <c r="T86" s="154"/>
      <c r="U86" s="154"/>
      <c r="V86" s="154"/>
      <c r="W86" s="154"/>
      <c r="X86" s="154"/>
      <c r="Y86" s="154"/>
      <c r="Z86" s="154"/>
      <c r="AA86" s="154"/>
      <c r="AB86" s="154"/>
      <c r="AC86" s="154"/>
      <c r="AD86" s="154"/>
      <c r="AE86" s="154"/>
      <c r="AF86" s="154"/>
      <c r="AG86" s="154"/>
      <c r="AH86" s="154"/>
      <c r="AI86" s="154"/>
      <c r="AJ86" s="154"/>
      <c r="AK86" s="154"/>
      <c r="AL86" s="154"/>
      <c r="AM86" s="154"/>
      <c r="AN86" s="154"/>
      <c r="AO86" s="154"/>
      <c r="AP86" s="154"/>
      <c r="AQ86" s="154"/>
      <c r="AR86" s="154"/>
      <c r="AS86" s="154"/>
    </row>
    <row r="87" spans="1:45" x14ac:dyDescent="0.25">
      <c r="A87" s="154"/>
      <c r="B87" s="154"/>
      <c r="C87" s="207"/>
      <c r="D87" s="154"/>
      <c r="E87" s="154"/>
      <c r="F87" s="154"/>
      <c r="G87" s="154"/>
      <c r="H87" s="154"/>
      <c r="I87" s="154"/>
      <c r="J87" s="154"/>
      <c r="K87" s="154"/>
      <c r="L87" s="154"/>
      <c r="M87" s="154"/>
      <c r="N87" s="154"/>
      <c r="O87" s="154"/>
      <c r="P87" s="154"/>
      <c r="Q87" s="154"/>
      <c r="R87" s="154"/>
      <c r="S87" s="154"/>
      <c r="T87" s="154"/>
      <c r="U87" s="154"/>
      <c r="V87" s="154"/>
      <c r="W87" s="154"/>
      <c r="X87" s="154"/>
      <c r="Y87" s="154"/>
      <c r="Z87" s="154"/>
      <c r="AA87" s="154"/>
      <c r="AB87" s="154"/>
      <c r="AC87" s="154"/>
      <c r="AD87" s="154"/>
      <c r="AE87" s="154"/>
      <c r="AF87" s="154"/>
      <c r="AG87" s="154"/>
      <c r="AH87" s="154"/>
      <c r="AI87" s="154"/>
      <c r="AJ87" s="154"/>
      <c r="AK87" s="154"/>
      <c r="AL87" s="154"/>
      <c r="AM87" s="154"/>
      <c r="AN87" s="154"/>
      <c r="AO87" s="154"/>
      <c r="AP87" s="154"/>
      <c r="AQ87" s="154"/>
      <c r="AR87" s="154"/>
      <c r="AS87" s="154"/>
    </row>
    <row r="88" spans="1:45" x14ac:dyDescent="0.25">
      <c r="A88" s="154"/>
      <c r="B88" s="154"/>
      <c r="C88" s="207"/>
      <c r="D88" s="154"/>
      <c r="E88" s="154"/>
      <c r="F88" s="154"/>
      <c r="G88" s="154"/>
      <c r="H88" s="154"/>
      <c r="I88" s="154"/>
      <c r="J88" s="154"/>
      <c r="K88" s="154"/>
      <c r="L88" s="154"/>
      <c r="M88" s="154"/>
      <c r="N88" s="154"/>
      <c r="O88" s="154"/>
      <c r="P88" s="154"/>
      <c r="Q88" s="154"/>
      <c r="R88" s="154"/>
      <c r="S88" s="154"/>
      <c r="T88" s="154"/>
      <c r="U88" s="154"/>
      <c r="V88" s="154"/>
      <c r="W88" s="154"/>
      <c r="X88" s="154"/>
      <c r="Y88" s="154"/>
      <c r="Z88" s="154"/>
      <c r="AA88" s="154"/>
      <c r="AB88" s="154"/>
      <c r="AC88" s="154"/>
      <c r="AD88" s="154"/>
      <c r="AE88" s="154"/>
      <c r="AF88" s="154"/>
      <c r="AG88" s="154"/>
      <c r="AH88" s="154"/>
      <c r="AI88" s="154"/>
      <c r="AJ88" s="154"/>
      <c r="AK88" s="154"/>
      <c r="AL88" s="154"/>
      <c r="AM88" s="154"/>
      <c r="AN88" s="154"/>
      <c r="AO88" s="154"/>
      <c r="AP88" s="154"/>
      <c r="AQ88" s="154"/>
      <c r="AR88" s="154"/>
      <c r="AS88" s="154"/>
    </row>
    <row r="89" spans="1:45" x14ac:dyDescent="0.25">
      <c r="A89" s="154"/>
      <c r="B89" s="154"/>
      <c r="C89" s="207"/>
      <c r="D89" s="154"/>
      <c r="E89" s="154"/>
      <c r="F89" s="154"/>
      <c r="G89" s="154"/>
      <c r="H89" s="154"/>
      <c r="I89" s="154"/>
      <c r="J89" s="154"/>
      <c r="K89" s="154"/>
      <c r="L89" s="154"/>
      <c r="M89" s="154"/>
      <c r="N89" s="154"/>
      <c r="O89" s="154"/>
      <c r="P89" s="154"/>
      <c r="Q89" s="154"/>
      <c r="R89" s="154"/>
      <c r="S89" s="154"/>
      <c r="T89" s="154"/>
      <c r="U89" s="154"/>
      <c r="V89" s="154"/>
      <c r="W89" s="154"/>
      <c r="X89" s="154"/>
      <c r="Y89" s="154"/>
      <c r="Z89" s="154"/>
      <c r="AA89" s="154"/>
      <c r="AB89" s="154"/>
      <c r="AC89" s="154"/>
      <c r="AD89" s="154"/>
      <c r="AE89" s="154"/>
      <c r="AF89" s="154"/>
      <c r="AG89" s="154"/>
      <c r="AH89" s="154"/>
      <c r="AI89" s="154"/>
      <c r="AJ89" s="154"/>
      <c r="AK89" s="154"/>
      <c r="AL89" s="154"/>
      <c r="AM89" s="154"/>
      <c r="AN89" s="154"/>
      <c r="AO89" s="154"/>
      <c r="AP89" s="154"/>
      <c r="AQ89" s="154"/>
      <c r="AR89" s="154"/>
      <c r="AS89" s="154"/>
    </row>
    <row r="90" spans="1:45" x14ac:dyDescent="0.25">
      <c r="A90" s="154"/>
      <c r="B90" s="154"/>
      <c r="C90" s="207"/>
      <c r="D90" s="154"/>
      <c r="E90" s="154"/>
      <c r="F90" s="154"/>
      <c r="G90" s="154"/>
      <c r="H90" s="154"/>
      <c r="I90" s="154"/>
      <c r="J90" s="154"/>
      <c r="K90" s="154"/>
      <c r="L90" s="154"/>
      <c r="M90" s="154"/>
      <c r="N90" s="154"/>
      <c r="O90" s="154"/>
      <c r="P90" s="154"/>
      <c r="Q90" s="154"/>
      <c r="R90" s="154"/>
      <c r="S90" s="154"/>
      <c r="T90" s="154"/>
      <c r="U90" s="154"/>
      <c r="V90" s="154"/>
      <c r="W90" s="154"/>
      <c r="X90" s="154"/>
      <c r="Y90" s="154"/>
      <c r="Z90" s="154"/>
      <c r="AA90" s="154"/>
      <c r="AB90" s="154"/>
      <c r="AC90" s="154"/>
      <c r="AD90" s="154"/>
      <c r="AE90" s="154"/>
      <c r="AF90" s="154"/>
      <c r="AG90" s="154"/>
      <c r="AH90" s="154"/>
      <c r="AI90" s="154"/>
      <c r="AJ90" s="154"/>
      <c r="AK90" s="154"/>
      <c r="AL90" s="154"/>
      <c r="AM90" s="154"/>
      <c r="AN90" s="154"/>
      <c r="AO90" s="154"/>
      <c r="AP90" s="154"/>
      <c r="AQ90" s="154"/>
      <c r="AR90" s="154"/>
      <c r="AS90" s="154"/>
    </row>
    <row r="91" spans="1:45" x14ac:dyDescent="0.25">
      <c r="A91" s="154"/>
      <c r="B91" s="154"/>
      <c r="C91" s="207"/>
      <c r="D91" s="154"/>
      <c r="E91" s="154"/>
      <c r="F91" s="154"/>
      <c r="G91" s="154"/>
      <c r="H91" s="154"/>
      <c r="I91" s="154"/>
      <c r="J91" s="154"/>
      <c r="K91" s="154"/>
      <c r="L91" s="154"/>
      <c r="M91" s="154"/>
      <c r="N91" s="154"/>
      <c r="O91" s="154"/>
      <c r="P91" s="154"/>
      <c r="Q91" s="154"/>
      <c r="R91" s="154"/>
      <c r="S91" s="154"/>
      <c r="T91" s="154"/>
      <c r="U91" s="154"/>
      <c r="V91" s="154"/>
      <c r="W91" s="154"/>
      <c r="X91" s="154"/>
      <c r="Y91" s="154"/>
      <c r="Z91" s="154"/>
      <c r="AA91" s="154"/>
      <c r="AB91" s="154"/>
      <c r="AC91" s="154"/>
      <c r="AD91" s="154"/>
      <c r="AE91" s="154"/>
      <c r="AF91" s="154"/>
      <c r="AG91" s="154"/>
      <c r="AH91" s="154"/>
      <c r="AI91" s="154"/>
      <c r="AJ91" s="154"/>
      <c r="AK91" s="154"/>
      <c r="AL91" s="154"/>
      <c r="AM91" s="154"/>
      <c r="AN91" s="154"/>
      <c r="AO91" s="154"/>
      <c r="AP91" s="154"/>
      <c r="AQ91" s="154"/>
      <c r="AR91" s="154"/>
      <c r="AS91" s="154"/>
    </row>
    <row r="92" spans="1:45" x14ac:dyDescent="0.25">
      <c r="A92" s="154"/>
      <c r="B92" s="154"/>
      <c r="C92" s="207"/>
      <c r="D92" s="154"/>
      <c r="E92" s="154"/>
      <c r="F92" s="154"/>
      <c r="G92" s="154"/>
      <c r="H92" s="154"/>
      <c r="I92" s="154"/>
      <c r="J92" s="154"/>
      <c r="K92" s="154"/>
      <c r="L92" s="154"/>
      <c r="M92" s="154"/>
      <c r="N92" s="154"/>
      <c r="O92" s="154"/>
      <c r="P92" s="154"/>
      <c r="Q92" s="154"/>
      <c r="R92" s="154"/>
      <c r="S92" s="154"/>
      <c r="T92" s="154"/>
      <c r="U92" s="154"/>
      <c r="V92" s="154"/>
      <c r="W92" s="154"/>
      <c r="X92" s="154"/>
      <c r="Y92" s="154"/>
      <c r="Z92" s="154"/>
      <c r="AA92" s="154"/>
      <c r="AB92" s="154"/>
      <c r="AC92" s="154"/>
      <c r="AD92" s="154"/>
      <c r="AE92" s="154"/>
      <c r="AF92" s="154"/>
      <c r="AG92" s="154"/>
      <c r="AH92" s="154"/>
      <c r="AI92" s="154"/>
      <c r="AJ92" s="154"/>
      <c r="AK92" s="154"/>
      <c r="AL92" s="154"/>
      <c r="AM92" s="154"/>
      <c r="AN92" s="154"/>
      <c r="AO92" s="154"/>
      <c r="AP92" s="154"/>
      <c r="AQ92" s="154"/>
      <c r="AR92" s="154"/>
      <c r="AS92" s="154"/>
    </row>
    <row r="93" spans="1:45" x14ac:dyDescent="0.25">
      <c r="A93" s="154"/>
      <c r="B93" s="154"/>
      <c r="C93" s="207"/>
      <c r="D93" s="154"/>
      <c r="E93" s="154"/>
      <c r="F93" s="154"/>
      <c r="G93" s="154"/>
      <c r="H93" s="154"/>
      <c r="I93" s="154"/>
      <c r="J93" s="154"/>
      <c r="K93" s="154"/>
      <c r="L93" s="154"/>
      <c r="M93" s="154"/>
      <c r="N93" s="154"/>
      <c r="O93" s="154"/>
      <c r="P93" s="154"/>
      <c r="Q93" s="154"/>
      <c r="R93" s="154"/>
      <c r="S93" s="154"/>
      <c r="T93" s="154"/>
      <c r="U93" s="154"/>
      <c r="V93" s="154"/>
      <c r="W93" s="154"/>
      <c r="X93" s="154"/>
      <c r="Y93" s="154"/>
      <c r="Z93" s="154"/>
      <c r="AA93" s="154"/>
      <c r="AB93" s="154"/>
      <c r="AC93" s="154"/>
      <c r="AD93" s="154"/>
      <c r="AE93" s="154"/>
      <c r="AF93" s="154"/>
      <c r="AG93" s="154"/>
      <c r="AH93" s="154"/>
      <c r="AI93" s="154"/>
      <c r="AJ93" s="154"/>
      <c r="AK93" s="154"/>
      <c r="AL93" s="154"/>
      <c r="AM93" s="154"/>
      <c r="AN93" s="154"/>
      <c r="AO93" s="154"/>
      <c r="AP93" s="154"/>
      <c r="AQ93" s="154"/>
      <c r="AR93" s="154"/>
      <c r="AS93" s="154"/>
    </row>
    <row r="94" spans="1:45" x14ac:dyDescent="0.25">
      <c r="A94" s="154"/>
      <c r="B94" s="154"/>
      <c r="C94" s="207"/>
      <c r="D94" s="154"/>
      <c r="E94" s="154"/>
      <c r="F94" s="154"/>
      <c r="G94" s="154"/>
      <c r="H94" s="154"/>
      <c r="I94" s="154"/>
      <c r="J94" s="154"/>
      <c r="K94" s="154"/>
      <c r="L94" s="154"/>
      <c r="M94" s="154"/>
      <c r="N94" s="154"/>
      <c r="O94" s="154"/>
      <c r="P94" s="154"/>
      <c r="Q94" s="154"/>
      <c r="R94" s="154"/>
      <c r="S94" s="154"/>
      <c r="T94" s="154"/>
      <c r="U94" s="154"/>
      <c r="V94" s="154"/>
      <c r="W94" s="154"/>
      <c r="X94" s="154"/>
      <c r="Y94" s="154"/>
      <c r="Z94" s="154"/>
      <c r="AA94" s="154"/>
      <c r="AB94" s="154"/>
      <c r="AC94" s="154"/>
      <c r="AD94" s="154"/>
      <c r="AE94" s="154"/>
      <c r="AF94" s="154"/>
      <c r="AG94" s="154"/>
      <c r="AH94" s="154"/>
      <c r="AI94" s="154"/>
      <c r="AJ94" s="154"/>
      <c r="AK94" s="154"/>
      <c r="AL94" s="154"/>
      <c r="AM94" s="154"/>
      <c r="AN94" s="154"/>
      <c r="AO94" s="154"/>
      <c r="AP94" s="154"/>
      <c r="AQ94" s="154"/>
      <c r="AR94" s="154"/>
      <c r="AS94" s="154"/>
    </row>
    <row r="95" spans="1:45" x14ac:dyDescent="0.25">
      <c r="A95" s="154"/>
      <c r="B95" s="154"/>
      <c r="C95" s="207"/>
      <c r="D95" s="154"/>
      <c r="E95" s="154"/>
      <c r="F95" s="154"/>
      <c r="G95" s="154"/>
      <c r="H95" s="154"/>
      <c r="I95" s="154"/>
      <c r="J95" s="154"/>
      <c r="K95" s="154"/>
      <c r="L95" s="154"/>
      <c r="M95" s="154"/>
      <c r="N95" s="154"/>
      <c r="O95" s="154"/>
      <c r="P95" s="154"/>
      <c r="Q95" s="154"/>
      <c r="R95" s="154"/>
      <c r="S95" s="154"/>
      <c r="T95" s="154"/>
      <c r="U95" s="154"/>
      <c r="V95" s="154"/>
      <c r="W95" s="154"/>
      <c r="X95" s="154"/>
      <c r="Y95" s="154"/>
      <c r="Z95" s="154"/>
      <c r="AA95" s="154"/>
      <c r="AB95" s="154"/>
      <c r="AC95" s="154"/>
      <c r="AD95" s="154"/>
      <c r="AE95" s="154"/>
      <c r="AF95" s="154"/>
      <c r="AG95" s="154"/>
      <c r="AH95" s="154"/>
      <c r="AI95" s="154"/>
      <c r="AJ95" s="154"/>
      <c r="AK95" s="154"/>
      <c r="AL95" s="154"/>
      <c r="AM95" s="154"/>
      <c r="AN95" s="154"/>
      <c r="AO95" s="154"/>
      <c r="AP95" s="154"/>
      <c r="AQ95" s="154"/>
      <c r="AR95" s="154"/>
      <c r="AS95" s="154"/>
    </row>
    <row r="96" spans="1:45" x14ac:dyDescent="0.25">
      <c r="A96" s="154"/>
      <c r="B96" s="154"/>
      <c r="C96" s="207"/>
      <c r="D96" s="154"/>
      <c r="E96" s="154"/>
      <c r="F96" s="154"/>
      <c r="G96" s="154"/>
      <c r="H96" s="154"/>
      <c r="I96" s="154"/>
      <c r="J96" s="154"/>
      <c r="K96" s="154"/>
      <c r="L96" s="154"/>
      <c r="M96" s="154"/>
      <c r="N96" s="154"/>
      <c r="O96" s="154"/>
      <c r="P96" s="154"/>
      <c r="Q96" s="154"/>
      <c r="R96" s="154"/>
      <c r="S96" s="154"/>
      <c r="T96" s="154"/>
      <c r="U96" s="154"/>
      <c r="V96" s="154"/>
      <c r="W96" s="154"/>
      <c r="X96" s="154"/>
      <c r="Y96" s="154"/>
      <c r="Z96" s="154"/>
      <c r="AA96" s="154"/>
      <c r="AB96" s="154"/>
      <c r="AC96" s="154"/>
      <c r="AD96" s="154"/>
      <c r="AE96" s="154"/>
      <c r="AF96" s="154"/>
      <c r="AG96" s="154"/>
      <c r="AH96" s="154"/>
      <c r="AI96" s="154"/>
      <c r="AJ96" s="154"/>
      <c r="AK96" s="154"/>
      <c r="AL96" s="154"/>
      <c r="AM96" s="154"/>
      <c r="AN96" s="154"/>
      <c r="AO96" s="154"/>
      <c r="AP96" s="154"/>
      <c r="AQ96" s="154"/>
      <c r="AR96" s="154"/>
      <c r="AS96" s="154"/>
    </row>
    <row r="97" spans="1:45" x14ac:dyDescent="0.25">
      <c r="A97" s="154"/>
      <c r="B97" s="154"/>
      <c r="C97" s="207"/>
      <c r="D97" s="154"/>
      <c r="E97" s="154"/>
      <c r="F97" s="154"/>
      <c r="G97" s="154"/>
      <c r="H97" s="154"/>
      <c r="I97" s="154"/>
      <c r="J97" s="154"/>
      <c r="K97" s="154"/>
      <c r="L97" s="154"/>
      <c r="M97" s="154"/>
      <c r="N97" s="154"/>
      <c r="O97" s="154"/>
      <c r="P97" s="154"/>
      <c r="Q97" s="154"/>
      <c r="R97" s="154"/>
      <c r="S97" s="154"/>
      <c r="T97" s="154"/>
      <c r="U97" s="154"/>
      <c r="V97" s="154"/>
      <c r="W97" s="154"/>
      <c r="X97" s="154"/>
      <c r="Y97" s="154"/>
      <c r="Z97" s="154"/>
      <c r="AA97" s="154"/>
      <c r="AB97" s="154"/>
      <c r="AC97" s="154"/>
      <c r="AD97" s="154"/>
      <c r="AE97" s="154"/>
      <c r="AF97" s="154"/>
      <c r="AG97" s="154"/>
      <c r="AH97" s="154"/>
      <c r="AI97" s="154"/>
      <c r="AJ97" s="154"/>
      <c r="AK97" s="154"/>
      <c r="AL97" s="154"/>
      <c r="AM97" s="154"/>
      <c r="AN97" s="154"/>
      <c r="AO97" s="154"/>
      <c r="AP97" s="154"/>
      <c r="AQ97" s="154"/>
      <c r="AR97" s="154"/>
      <c r="AS97" s="154"/>
    </row>
    <row r="98" spans="1:45" x14ac:dyDescent="0.25">
      <c r="A98" s="154"/>
      <c r="B98" s="154"/>
      <c r="C98" s="207"/>
      <c r="D98" s="154"/>
      <c r="E98" s="154"/>
      <c r="F98" s="154"/>
      <c r="G98" s="154"/>
      <c r="H98" s="154"/>
      <c r="I98" s="154"/>
      <c r="J98" s="154"/>
      <c r="K98" s="154"/>
      <c r="L98" s="154"/>
      <c r="M98" s="154"/>
      <c r="N98" s="154"/>
      <c r="O98" s="154"/>
      <c r="P98" s="154"/>
      <c r="Q98" s="154"/>
      <c r="R98" s="154"/>
      <c r="S98" s="154"/>
      <c r="T98" s="154"/>
      <c r="U98" s="154"/>
      <c r="V98" s="154"/>
      <c r="W98" s="154"/>
      <c r="X98" s="154"/>
      <c r="Y98" s="154"/>
      <c r="Z98" s="154"/>
      <c r="AA98" s="154"/>
      <c r="AB98" s="154"/>
      <c r="AC98" s="154"/>
      <c r="AD98" s="154"/>
      <c r="AE98" s="154"/>
      <c r="AF98" s="154"/>
      <c r="AG98" s="154"/>
      <c r="AH98" s="154"/>
      <c r="AI98" s="154"/>
      <c r="AJ98" s="154"/>
      <c r="AK98" s="154"/>
      <c r="AL98" s="154"/>
      <c r="AM98" s="154"/>
      <c r="AN98" s="154"/>
      <c r="AO98" s="154"/>
      <c r="AP98" s="154"/>
      <c r="AQ98" s="154"/>
      <c r="AR98" s="154"/>
      <c r="AS98" s="154"/>
    </row>
    <row r="99" spans="1:45" x14ac:dyDescent="0.25">
      <c r="A99" s="154"/>
      <c r="B99" s="154"/>
      <c r="C99" s="207"/>
      <c r="D99" s="154"/>
      <c r="E99" s="154"/>
      <c r="F99" s="154"/>
      <c r="G99" s="154"/>
      <c r="H99" s="154"/>
      <c r="I99" s="154"/>
      <c r="J99" s="154"/>
      <c r="K99" s="154"/>
      <c r="L99" s="154"/>
      <c r="M99" s="154"/>
      <c r="N99" s="154"/>
      <c r="O99" s="154"/>
      <c r="P99" s="154"/>
      <c r="Q99" s="154"/>
      <c r="R99" s="154"/>
      <c r="S99" s="154"/>
      <c r="T99" s="154"/>
      <c r="U99" s="154"/>
      <c r="V99" s="154"/>
      <c r="W99" s="154"/>
      <c r="X99" s="154"/>
      <c r="Y99" s="154"/>
      <c r="Z99" s="154"/>
      <c r="AA99" s="154"/>
      <c r="AB99" s="154"/>
      <c r="AC99" s="154"/>
      <c r="AD99" s="154"/>
      <c r="AE99" s="154"/>
      <c r="AF99" s="154"/>
      <c r="AG99" s="154"/>
      <c r="AH99" s="154"/>
      <c r="AI99" s="154"/>
      <c r="AJ99" s="154"/>
      <c r="AK99" s="154"/>
      <c r="AL99" s="154"/>
      <c r="AM99" s="154"/>
      <c r="AN99" s="154"/>
      <c r="AO99" s="154"/>
      <c r="AP99" s="154"/>
      <c r="AQ99" s="154"/>
      <c r="AR99" s="154"/>
      <c r="AS99" s="154"/>
    </row>
    <row r="100" spans="1:45" x14ac:dyDescent="0.25">
      <c r="A100" s="154"/>
      <c r="B100" s="154"/>
      <c r="C100" s="207"/>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c r="Z100" s="154"/>
      <c r="AA100" s="154"/>
      <c r="AB100" s="154"/>
      <c r="AC100" s="154"/>
      <c r="AD100" s="154"/>
      <c r="AE100" s="154"/>
      <c r="AF100" s="154"/>
      <c r="AG100" s="154"/>
      <c r="AH100" s="154"/>
      <c r="AI100" s="154"/>
      <c r="AJ100" s="154"/>
      <c r="AK100" s="154"/>
      <c r="AL100" s="154"/>
      <c r="AM100" s="154"/>
      <c r="AN100" s="154"/>
      <c r="AO100" s="154"/>
      <c r="AP100" s="154"/>
      <c r="AQ100" s="154"/>
      <c r="AR100" s="154"/>
      <c r="AS100" s="154"/>
    </row>
    <row r="101" spans="1:45" x14ac:dyDescent="0.25">
      <c r="A101" s="154"/>
      <c r="B101" s="154"/>
      <c r="C101" s="207"/>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c r="Z101" s="154"/>
      <c r="AA101" s="154"/>
      <c r="AB101" s="154"/>
      <c r="AC101" s="154"/>
      <c r="AD101" s="154"/>
      <c r="AE101" s="154"/>
      <c r="AF101" s="154"/>
      <c r="AG101" s="154"/>
      <c r="AH101" s="154"/>
      <c r="AI101" s="154"/>
      <c r="AJ101" s="154"/>
      <c r="AK101" s="154"/>
      <c r="AL101" s="154"/>
      <c r="AM101" s="154"/>
      <c r="AN101" s="154"/>
      <c r="AO101" s="154"/>
      <c r="AP101" s="154"/>
      <c r="AQ101" s="154"/>
      <c r="AR101" s="154"/>
      <c r="AS101" s="154"/>
    </row>
    <row r="102" spans="1:45" x14ac:dyDescent="0.25">
      <c r="A102" s="154"/>
      <c r="B102" s="154"/>
      <c r="C102" s="207"/>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c r="Z102" s="154"/>
      <c r="AA102" s="154"/>
      <c r="AB102" s="154"/>
      <c r="AC102" s="154"/>
      <c r="AD102" s="154"/>
      <c r="AE102" s="154"/>
      <c r="AF102" s="154"/>
      <c r="AG102" s="154"/>
      <c r="AH102" s="154"/>
      <c r="AI102" s="154"/>
      <c r="AJ102" s="154"/>
      <c r="AK102" s="154"/>
      <c r="AL102" s="154"/>
      <c r="AM102" s="154"/>
      <c r="AN102" s="154"/>
      <c r="AO102" s="154"/>
      <c r="AP102" s="154"/>
      <c r="AQ102" s="154"/>
      <c r="AR102" s="154"/>
      <c r="AS102" s="154"/>
    </row>
    <row r="103" spans="1:45" x14ac:dyDescent="0.25">
      <c r="A103" s="154"/>
      <c r="B103" s="154"/>
      <c r="C103" s="207"/>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c r="Z103" s="154"/>
      <c r="AA103" s="154"/>
      <c r="AB103" s="154"/>
      <c r="AC103" s="154"/>
      <c r="AD103" s="154"/>
      <c r="AE103" s="154"/>
      <c r="AF103" s="154"/>
      <c r="AG103" s="154"/>
      <c r="AH103" s="154"/>
      <c r="AI103" s="154"/>
      <c r="AJ103" s="154"/>
      <c r="AK103" s="154"/>
      <c r="AL103" s="154"/>
      <c r="AM103" s="154"/>
      <c r="AN103" s="154"/>
      <c r="AO103" s="154"/>
      <c r="AP103" s="154"/>
      <c r="AQ103" s="154"/>
      <c r="AR103" s="154"/>
      <c r="AS103" s="154"/>
    </row>
    <row r="104" spans="1:45" x14ac:dyDescent="0.25">
      <c r="A104" s="154"/>
      <c r="B104" s="154"/>
      <c r="C104" s="207"/>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c r="Z104" s="154"/>
      <c r="AA104" s="154"/>
      <c r="AB104" s="154"/>
      <c r="AC104" s="154"/>
      <c r="AD104" s="154"/>
      <c r="AE104" s="154"/>
      <c r="AF104" s="154"/>
      <c r="AG104" s="154"/>
      <c r="AH104" s="154"/>
      <c r="AI104" s="154"/>
      <c r="AJ104" s="154"/>
      <c r="AK104" s="154"/>
      <c r="AL104" s="154"/>
      <c r="AM104" s="154"/>
      <c r="AN104" s="154"/>
      <c r="AO104" s="154"/>
      <c r="AP104" s="154"/>
      <c r="AQ104" s="154"/>
      <c r="AR104" s="154"/>
      <c r="AS104" s="154"/>
    </row>
    <row r="105" spans="1:45" x14ac:dyDescent="0.25">
      <c r="A105" s="154"/>
      <c r="B105" s="154"/>
      <c r="C105" s="207"/>
      <c r="D105" s="154"/>
      <c r="E105" s="154"/>
      <c r="F105" s="154"/>
      <c r="G105" s="154"/>
      <c r="H105" s="154"/>
      <c r="I105" s="154"/>
      <c r="J105" s="154"/>
      <c r="K105" s="154"/>
      <c r="L105" s="154"/>
      <c r="M105" s="154"/>
      <c r="N105" s="154"/>
      <c r="O105" s="154"/>
      <c r="P105" s="154"/>
      <c r="Q105" s="154"/>
      <c r="R105" s="154"/>
      <c r="S105" s="154"/>
      <c r="T105" s="154"/>
      <c r="U105" s="154"/>
      <c r="V105" s="154"/>
      <c r="W105" s="154"/>
      <c r="X105" s="154"/>
      <c r="Y105" s="154"/>
      <c r="Z105" s="154"/>
      <c r="AA105" s="154"/>
      <c r="AB105" s="154"/>
      <c r="AC105" s="154"/>
      <c r="AD105" s="154"/>
      <c r="AE105" s="154"/>
      <c r="AF105" s="154"/>
      <c r="AG105" s="154"/>
      <c r="AH105" s="154"/>
      <c r="AI105" s="154"/>
      <c r="AJ105" s="154"/>
      <c r="AK105" s="154"/>
      <c r="AL105" s="154"/>
      <c r="AM105" s="154"/>
      <c r="AN105" s="154"/>
      <c r="AO105" s="154"/>
      <c r="AP105" s="154"/>
      <c r="AQ105" s="154"/>
      <c r="AR105" s="154"/>
      <c r="AS105" s="154"/>
    </row>
    <row r="106" spans="1:45" x14ac:dyDescent="0.25">
      <c r="A106" s="154"/>
      <c r="B106" s="154"/>
      <c r="C106" s="207"/>
      <c r="D106" s="154"/>
      <c r="E106" s="154"/>
      <c r="F106" s="154"/>
      <c r="G106" s="154"/>
      <c r="H106" s="154"/>
      <c r="I106" s="154"/>
      <c r="J106" s="154"/>
      <c r="K106" s="154"/>
      <c r="L106" s="154"/>
      <c r="M106" s="154"/>
      <c r="N106" s="154"/>
      <c r="O106" s="154"/>
      <c r="P106" s="154"/>
      <c r="Q106" s="154"/>
      <c r="R106" s="154"/>
      <c r="S106" s="154"/>
      <c r="T106" s="154"/>
      <c r="U106" s="154"/>
      <c r="V106" s="154"/>
      <c r="W106" s="154"/>
      <c r="X106" s="154"/>
      <c r="Y106" s="154"/>
      <c r="Z106" s="154"/>
      <c r="AA106" s="154"/>
      <c r="AB106" s="154"/>
      <c r="AC106" s="154"/>
      <c r="AD106" s="154"/>
      <c r="AE106" s="154"/>
      <c r="AF106" s="154"/>
      <c r="AG106" s="154"/>
      <c r="AH106" s="154"/>
      <c r="AI106" s="154"/>
      <c r="AJ106" s="154"/>
      <c r="AK106" s="154"/>
      <c r="AL106" s="154"/>
      <c r="AM106" s="154"/>
      <c r="AN106" s="154"/>
      <c r="AO106" s="154"/>
      <c r="AP106" s="154"/>
      <c r="AQ106" s="154"/>
      <c r="AR106" s="154"/>
      <c r="AS106" s="154"/>
    </row>
    <row r="107" spans="1:45" x14ac:dyDescent="0.25">
      <c r="A107" s="154"/>
      <c r="B107" s="154"/>
      <c r="C107" s="207"/>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4"/>
      <c r="Z107" s="154"/>
      <c r="AA107" s="154"/>
      <c r="AB107" s="154"/>
      <c r="AC107" s="154"/>
      <c r="AD107" s="154"/>
      <c r="AE107" s="154"/>
      <c r="AF107" s="154"/>
      <c r="AG107" s="154"/>
      <c r="AH107" s="154"/>
      <c r="AI107" s="154"/>
      <c r="AJ107" s="154"/>
      <c r="AK107" s="154"/>
      <c r="AL107" s="154"/>
      <c r="AM107" s="154"/>
      <c r="AN107" s="154"/>
      <c r="AO107" s="154"/>
      <c r="AP107" s="154"/>
      <c r="AQ107" s="154"/>
      <c r="AR107" s="154"/>
      <c r="AS107" s="154"/>
    </row>
    <row r="108" spans="1:45" x14ac:dyDescent="0.25">
      <c r="A108" s="154"/>
      <c r="B108" s="154"/>
      <c r="C108" s="207"/>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4"/>
      <c r="AK108" s="154"/>
      <c r="AL108" s="154"/>
      <c r="AM108" s="154"/>
      <c r="AN108" s="154"/>
      <c r="AO108" s="154"/>
      <c r="AP108" s="154"/>
      <c r="AQ108" s="154"/>
      <c r="AR108" s="154"/>
      <c r="AS108" s="154"/>
    </row>
    <row r="109" spans="1:45" x14ac:dyDescent="0.25">
      <c r="A109" s="154"/>
      <c r="B109" s="154"/>
      <c r="C109" s="207"/>
      <c r="D109" s="154"/>
      <c r="E109" s="154"/>
      <c r="F109" s="154"/>
      <c r="G109" s="154"/>
      <c r="H109" s="154"/>
      <c r="I109" s="154"/>
      <c r="J109" s="154"/>
      <c r="K109" s="154"/>
      <c r="L109" s="154"/>
      <c r="M109" s="154"/>
      <c r="N109" s="154"/>
      <c r="O109" s="154"/>
      <c r="P109" s="154"/>
      <c r="Q109" s="154"/>
      <c r="R109" s="154"/>
      <c r="S109" s="154"/>
      <c r="T109" s="154"/>
      <c r="U109" s="154"/>
      <c r="V109" s="154"/>
      <c r="W109" s="154"/>
      <c r="X109" s="154"/>
      <c r="Y109" s="154"/>
      <c r="Z109" s="154"/>
      <c r="AA109" s="154"/>
      <c r="AB109" s="154"/>
      <c r="AC109" s="154"/>
      <c r="AD109" s="154"/>
      <c r="AE109" s="154"/>
      <c r="AF109" s="154"/>
      <c r="AG109" s="154"/>
      <c r="AH109" s="154"/>
      <c r="AI109" s="154"/>
      <c r="AJ109" s="154"/>
      <c r="AK109" s="154"/>
      <c r="AL109" s="154"/>
      <c r="AM109" s="154"/>
      <c r="AN109" s="154"/>
      <c r="AO109" s="154"/>
      <c r="AP109" s="154"/>
      <c r="AQ109" s="154"/>
      <c r="AR109" s="154"/>
      <c r="AS109" s="154"/>
    </row>
    <row r="110" spans="1:45" x14ac:dyDescent="0.25">
      <c r="A110" s="154"/>
      <c r="B110" s="154"/>
      <c r="C110" s="207"/>
      <c r="D110" s="154"/>
      <c r="E110" s="154"/>
      <c r="F110" s="154"/>
      <c r="G110" s="154"/>
      <c r="H110" s="154"/>
      <c r="I110" s="154"/>
      <c r="J110" s="154"/>
      <c r="K110" s="154"/>
      <c r="L110" s="154"/>
      <c r="M110" s="154"/>
      <c r="N110" s="154"/>
      <c r="O110" s="154"/>
      <c r="P110" s="154"/>
      <c r="Q110" s="154"/>
      <c r="R110" s="154"/>
      <c r="S110" s="154"/>
      <c r="T110" s="154"/>
      <c r="U110" s="154"/>
      <c r="V110" s="154"/>
      <c r="W110" s="154"/>
      <c r="X110" s="154"/>
      <c r="Y110" s="154"/>
      <c r="Z110" s="154"/>
      <c r="AA110" s="154"/>
      <c r="AB110" s="154"/>
      <c r="AC110" s="154"/>
      <c r="AD110" s="154"/>
      <c r="AE110" s="154"/>
      <c r="AF110" s="154"/>
      <c r="AG110" s="154"/>
      <c r="AH110" s="154"/>
      <c r="AI110" s="154"/>
      <c r="AJ110" s="154"/>
      <c r="AK110" s="154"/>
      <c r="AL110" s="154"/>
      <c r="AM110" s="154"/>
      <c r="AN110" s="154"/>
      <c r="AO110" s="154"/>
      <c r="AP110" s="154"/>
      <c r="AQ110" s="154"/>
      <c r="AR110" s="154"/>
      <c r="AS110" s="154"/>
    </row>
    <row r="111" spans="1:45" x14ac:dyDescent="0.25">
      <c r="A111" s="154"/>
      <c r="B111" s="154"/>
      <c r="C111" s="207"/>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c r="Z111" s="154"/>
      <c r="AA111" s="154"/>
      <c r="AB111" s="154"/>
      <c r="AC111" s="154"/>
      <c r="AD111" s="154"/>
      <c r="AE111" s="154"/>
      <c r="AF111" s="154"/>
      <c r="AG111" s="154"/>
      <c r="AH111" s="154"/>
      <c r="AI111" s="154"/>
      <c r="AJ111" s="154"/>
      <c r="AK111" s="154"/>
      <c r="AL111" s="154"/>
      <c r="AM111" s="154"/>
      <c r="AN111" s="154"/>
      <c r="AO111" s="154"/>
      <c r="AP111" s="154"/>
      <c r="AQ111" s="154"/>
      <c r="AR111" s="154"/>
      <c r="AS111" s="154"/>
    </row>
    <row r="112" spans="1:45" x14ac:dyDescent="0.25">
      <c r="A112" s="154"/>
      <c r="B112" s="154"/>
      <c r="C112" s="207"/>
      <c r="D112" s="154"/>
      <c r="E112" s="154"/>
      <c r="F112" s="154"/>
      <c r="G112" s="154"/>
      <c r="H112" s="154"/>
      <c r="I112" s="154"/>
      <c r="J112" s="154"/>
      <c r="K112" s="154"/>
      <c r="L112" s="154"/>
      <c r="M112" s="154"/>
      <c r="N112" s="154"/>
      <c r="O112" s="154"/>
      <c r="P112" s="154"/>
      <c r="Q112" s="154"/>
      <c r="R112" s="154"/>
      <c r="S112" s="154"/>
      <c r="T112" s="154"/>
      <c r="U112" s="154"/>
      <c r="V112" s="154"/>
      <c r="W112" s="154"/>
      <c r="X112" s="154"/>
      <c r="Y112" s="154"/>
      <c r="Z112" s="154"/>
      <c r="AA112" s="154"/>
      <c r="AB112" s="154"/>
      <c r="AC112" s="154"/>
      <c r="AD112" s="154"/>
      <c r="AE112" s="154"/>
      <c r="AF112" s="154"/>
      <c r="AG112" s="154"/>
      <c r="AH112" s="154"/>
      <c r="AI112" s="154"/>
      <c r="AJ112" s="154"/>
      <c r="AK112" s="154"/>
      <c r="AL112" s="154"/>
      <c r="AM112" s="154"/>
      <c r="AN112" s="154"/>
      <c r="AO112" s="154"/>
      <c r="AP112" s="154"/>
      <c r="AQ112" s="154"/>
      <c r="AR112" s="154"/>
      <c r="AS112" s="154"/>
    </row>
    <row r="113" spans="1:45" x14ac:dyDescent="0.25">
      <c r="A113" s="154"/>
      <c r="B113" s="154"/>
      <c r="C113" s="207"/>
      <c r="D113" s="154"/>
      <c r="E113" s="154"/>
      <c r="F113" s="154"/>
      <c r="G113" s="154"/>
      <c r="H113" s="154"/>
      <c r="I113" s="154"/>
      <c r="J113" s="154"/>
      <c r="K113" s="154"/>
      <c r="L113" s="154"/>
      <c r="M113" s="154"/>
      <c r="N113" s="154"/>
      <c r="O113" s="154"/>
      <c r="P113" s="154"/>
      <c r="Q113" s="154"/>
      <c r="R113" s="154"/>
      <c r="S113" s="154"/>
      <c r="T113" s="154"/>
      <c r="U113" s="154"/>
      <c r="V113" s="154"/>
      <c r="W113" s="154"/>
      <c r="X113" s="154"/>
      <c r="Y113" s="154"/>
      <c r="Z113" s="154"/>
      <c r="AA113" s="154"/>
      <c r="AB113" s="154"/>
      <c r="AC113" s="154"/>
      <c r="AD113" s="154"/>
      <c r="AE113" s="154"/>
      <c r="AF113" s="154"/>
      <c r="AG113" s="154"/>
      <c r="AH113" s="154"/>
      <c r="AI113" s="154"/>
      <c r="AJ113" s="154"/>
      <c r="AK113" s="154"/>
      <c r="AL113" s="154"/>
      <c r="AM113" s="154"/>
      <c r="AN113" s="154"/>
      <c r="AO113" s="154"/>
      <c r="AP113" s="154"/>
      <c r="AQ113" s="154"/>
      <c r="AR113" s="154"/>
      <c r="AS113" s="154"/>
    </row>
    <row r="114" spans="1:45" x14ac:dyDescent="0.25">
      <c r="A114" s="154"/>
      <c r="B114" s="154"/>
      <c r="C114" s="207"/>
      <c r="D114" s="154"/>
      <c r="E114" s="154"/>
      <c r="F114" s="154"/>
      <c r="G114" s="154"/>
      <c r="H114" s="154"/>
      <c r="I114" s="154"/>
      <c r="J114" s="154"/>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4"/>
      <c r="AP114" s="154"/>
      <c r="AQ114" s="154"/>
      <c r="AR114" s="154"/>
      <c r="AS114" s="154"/>
    </row>
    <row r="115" spans="1:45" x14ac:dyDescent="0.25">
      <c r="A115" s="154"/>
      <c r="B115" s="154"/>
      <c r="C115" s="207"/>
      <c r="D115" s="154"/>
      <c r="E115" s="154"/>
      <c r="F115" s="154"/>
      <c r="G115" s="154"/>
      <c r="H115" s="154"/>
      <c r="I115" s="154"/>
      <c r="J115" s="154"/>
      <c r="K115" s="154"/>
      <c r="L115" s="154"/>
      <c r="M115" s="154"/>
      <c r="N115" s="154"/>
      <c r="O115" s="154"/>
      <c r="P115" s="154"/>
      <c r="Q115" s="154"/>
      <c r="R115" s="154"/>
      <c r="S115" s="154"/>
      <c r="T115" s="154"/>
      <c r="U115" s="154"/>
      <c r="V115" s="154"/>
      <c r="W115" s="154"/>
      <c r="X115" s="154"/>
      <c r="Y115" s="154"/>
      <c r="Z115" s="154"/>
      <c r="AA115" s="154"/>
      <c r="AB115" s="154"/>
      <c r="AC115" s="154"/>
      <c r="AD115" s="154"/>
      <c r="AE115" s="154"/>
      <c r="AF115" s="154"/>
      <c r="AG115" s="154"/>
      <c r="AH115" s="154"/>
      <c r="AI115" s="154"/>
      <c r="AJ115" s="154"/>
      <c r="AK115" s="154"/>
      <c r="AL115" s="154"/>
      <c r="AM115" s="154"/>
      <c r="AN115" s="154"/>
      <c r="AO115" s="154"/>
      <c r="AP115" s="154"/>
      <c r="AQ115" s="154"/>
      <c r="AR115" s="154"/>
      <c r="AS115" s="154"/>
    </row>
    <row r="116" spans="1:45" x14ac:dyDescent="0.25">
      <c r="A116" s="154"/>
      <c r="B116" s="154"/>
      <c r="C116" s="207"/>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4"/>
      <c r="AP116" s="154"/>
      <c r="AQ116" s="154"/>
      <c r="AR116" s="154"/>
      <c r="AS116" s="154"/>
    </row>
    <row r="117" spans="1:45" x14ac:dyDescent="0.25">
      <c r="A117" s="154"/>
      <c r="B117" s="154"/>
      <c r="C117" s="207"/>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c r="Z117" s="154"/>
      <c r="AA117" s="154"/>
      <c r="AB117" s="154"/>
      <c r="AC117" s="154"/>
      <c r="AD117" s="154"/>
      <c r="AE117" s="154"/>
      <c r="AF117" s="154"/>
      <c r="AG117" s="154"/>
      <c r="AH117" s="154"/>
      <c r="AI117" s="154"/>
      <c r="AJ117" s="154"/>
      <c r="AK117" s="154"/>
      <c r="AL117" s="154"/>
      <c r="AM117" s="154"/>
      <c r="AN117" s="154"/>
      <c r="AO117" s="154"/>
      <c r="AP117" s="154"/>
      <c r="AQ117" s="154"/>
      <c r="AR117" s="154"/>
      <c r="AS117" s="154"/>
    </row>
    <row r="118" spans="1:45" x14ac:dyDescent="0.25">
      <c r="A118" s="154"/>
      <c r="B118" s="154"/>
      <c r="C118" s="207"/>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c r="Z118" s="154"/>
      <c r="AA118" s="154"/>
      <c r="AB118" s="154"/>
      <c r="AC118" s="154"/>
      <c r="AD118" s="154"/>
      <c r="AE118" s="154"/>
      <c r="AF118" s="154"/>
      <c r="AG118" s="154"/>
      <c r="AH118" s="154"/>
      <c r="AI118" s="154"/>
      <c r="AJ118" s="154"/>
      <c r="AK118" s="154"/>
      <c r="AL118" s="154"/>
      <c r="AM118" s="154"/>
      <c r="AN118" s="154"/>
      <c r="AO118" s="154"/>
      <c r="AP118" s="154"/>
      <c r="AQ118" s="154"/>
      <c r="AR118" s="154"/>
      <c r="AS118" s="154"/>
    </row>
    <row r="119" spans="1:45" x14ac:dyDescent="0.25">
      <c r="A119" s="154"/>
      <c r="B119" s="154"/>
      <c r="C119" s="207"/>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c r="Z119" s="154"/>
      <c r="AA119" s="154"/>
      <c r="AB119" s="154"/>
      <c r="AC119" s="154"/>
      <c r="AD119" s="154"/>
      <c r="AE119" s="154"/>
      <c r="AF119" s="154"/>
      <c r="AG119" s="154"/>
      <c r="AH119" s="154"/>
      <c r="AI119" s="154"/>
      <c r="AJ119" s="154"/>
      <c r="AK119" s="154"/>
      <c r="AL119" s="154"/>
      <c r="AM119" s="154"/>
      <c r="AN119" s="154"/>
      <c r="AO119" s="154"/>
      <c r="AP119" s="154"/>
      <c r="AQ119" s="154"/>
      <c r="AR119" s="154"/>
      <c r="AS119" s="154"/>
    </row>
    <row r="120" spans="1:45" x14ac:dyDescent="0.25">
      <c r="A120" s="154"/>
      <c r="B120" s="154"/>
      <c r="C120" s="207"/>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c r="Z120" s="154"/>
      <c r="AA120" s="154"/>
      <c r="AB120" s="154"/>
      <c r="AC120" s="154"/>
      <c r="AD120" s="154"/>
      <c r="AE120" s="154"/>
      <c r="AF120" s="154"/>
      <c r="AG120" s="154"/>
      <c r="AH120" s="154"/>
      <c r="AI120" s="154"/>
      <c r="AJ120" s="154"/>
      <c r="AK120" s="154"/>
      <c r="AL120" s="154"/>
      <c r="AM120" s="154"/>
      <c r="AN120" s="154"/>
      <c r="AO120" s="154"/>
      <c r="AP120" s="154"/>
      <c r="AQ120" s="154"/>
      <c r="AR120" s="154"/>
      <c r="AS120" s="154"/>
    </row>
    <row r="121" spans="1:45" x14ac:dyDescent="0.25">
      <c r="A121" s="154"/>
      <c r="B121" s="154"/>
      <c r="C121" s="207"/>
      <c r="D121" s="154"/>
      <c r="E121" s="154"/>
      <c r="F121" s="154"/>
      <c r="G121" s="154"/>
      <c r="H121" s="154"/>
      <c r="I121" s="154"/>
      <c r="J121" s="154"/>
      <c r="K121" s="154"/>
      <c r="L121" s="154"/>
      <c r="M121" s="154"/>
      <c r="N121" s="154"/>
      <c r="O121" s="154"/>
      <c r="P121" s="154"/>
      <c r="Q121" s="154"/>
      <c r="R121" s="154"/>
      <c r="S121" s="154"/>
      <c r="T121" s="154"/>
      <c r="U121" s="154"/>
      <c r="V121" s="154"/>
      <c r="W121" s="154"/>
      <c r="X121" s="154"/>
      <c r="Y121" s="154"/>
      <c r="Z121" s="154"/>
      <c r="AA121" s="154"/>
      <c r="AB121" s="154"/>
      <c r="AC121" s="154"/>
      <c r="AD121" s="154"/>
      <c r="AE121" s="154"/>
      <c r="AF121" s="154"/>
      <c r="AG121" s="154"/>
      <c r="AH121" s="154"/>
      <c r="AI121" s="154"/>
      <c r="AJ121" s="154"/>
      <c r="AK121" s="154"/>
      <c r="AL121" s="154"/>
      <c r="AM121" s="154"/>
      <c r="AN121" s="154"/>
      <c r="AO121" s="154"/>
      <c r="AP121" s="154"/>
      <c r="AQ121" s="154"/>
      <c r="AR121" s="154"/>
      <c r="AS121" s="154"/>
    </row>
    <row r="122" spans="1:45" x14ac:dyDescent="0.25">
      <c r="A122" s="154"/>
      <c r="B122" s="154"/>
      <c r="C122" s="207"/>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c r="Z122" s="154"/>
      <c r="AA122" s="154"/>
      <c r="AB122" s="154"/>
      <c r="AC122" s="154"/>
      <c r="AD122" s="154"/>
      <c r="AE122" s="154"/>
      <c r="AF122" s="154"/>
      <c r="AG122" s="154"/>
      <c r="AH122" s="154"/>
      <c r="AI122" s="154"/>
      <c r="AJ122" s="154"/>
      <c r="AK122" s="154"/>
      <c r="AL122" s="154"/>
      <c r="AM122" s="154"/>
      <c r="AN122" s="154"/>
      <c r="AO122" s="154"/>
      <c r="AP122" s="154"/>
      <c r="AQ122" s="154"/>
      <c r="AR122" s="154"/>
      <c r="AS122" s="154"/>
    </row>
    <row r="123" spans="1:45" x14ac:dyDescent="0.25">
      <c r="A123" s="154"/>
      <c r="B123" s="154"/>
      <c r="C123" s="207"/>
      <c r="D123" s="154"/>
      <c r="E123" s="154"/>
      <c r="F123" s="154"/>
      <c r="G123" s="154"/>
      <c r="H123" s="154"/>
      <c r="I123" s="154"/>
      <c r="J123" s="154"/>
      <c r="K123" s="154"/>
      <c r="L123" s="154"/>
      <c r="M123" s="154"/>
      <c r="N123" s="154"/>
      <c r="O123" s="154"/>
      <c r="P123" s="154"/>
      <c r="Q123" s="154"/>
      <c r="R123" s="154"/>
      <c r="S123" s="154"/>
      <c r="T123" s="154"/>
      <c r="U123" s="154"/>
      <c r="V123" s="154"/>
      <c r="W123" s="154"/>
      <c r="X123" s="154"/>
      <c r="Y123" s="154"/>
      <c r="Z123" s="154"/>
      <c r="AA123" s="154"/>
      <c r="AB123" s="154"/>
      <c r="AC123" s="154"/>
      <c r="AD123" s="154"/>
      <c r="AE123" s="154"/>
      <c r="AF123" s="154"/>
      <c r="AG123" s="154"/>
      <c r="AH123" s="154"/>
      <c r="AI123" s="154"/>
      <c r="AJ123" s="154"/>
      <c r="AK123" s="154"/>
      <c r="AL123" s="154"/>
      <c r="AM123" s="154"/>
      <c r="AN123" s="154"/>
      <c r="AO123" s="154"/>
      <c r="AP123" s="154"/>
      <c r="AQ123" s="154"/>
      <c r="AR123" s="154"/>
      <c r="AS123" s="154"/>
    </row>
    <row r="124" spans="1:45" x14ac:dyDescent="0.25">
      <c r="A124" s="154"/>
      <c r="B124" s="154"/>
      <c r="C124" s="207"/>
      <c r="D124" s="154"/>
      <c r="E124" s="154"/>
      <c r="F124" s="154"/>
      <c r="G124" s="154"/>
      <c r="H124" s="154"/>
      <c r="I124" s="154"/>
      <c r="J124" s="154"/>
      <c r="K124" s="154"/>
      <c r="L124" s="154"/>
      <c r="M124" s="154"/>
      <c r="N124" s="154"/>
      <c r="O124" s="154"/>
      <c r="P124" s="154"/>
      <c r="Q124" s="154"/>
      <c r="R124" s="154"/>
      <c r="S124" s="154"/>
      <c r="T124" s="154"/>
      <c r="U124" s="154"/>
      <c r="V124" s="154"/>
      <c r="W124" s="154"/>
      <c r="X124" s="154"/>
      <c r="Y124" s="154"/>
      <c r="Z124" s="154"/>
      <c r="AA124" s="154"/>
      <c r="AB124" s="154"/>
      <c r="AC124" s="154"/>
      <c r="AD124" s="154"/>
      <c r="AE124" s="154"/>
      <c r="AF124" s="154"/>
      <c r="AG124" s="154"/>
      <c r="AH124" s="154"/>
      <c r="AI124" s="154"/>
      <c r="AJ124" s="154"/>
      <c r="AK124" s="154"/>
      <c r="AL124" s="154"/>
      <c r="AM124" s="154"/>
      <c r="AN124" s="154"/>
      <c r="AO124" s="154"/>
      <c r="AP124" s="154"/>
      <c r="AQ124" s="154"/>
      <c r="AR124" s="154"/>
      <c r="AS124" s="154"/>
    </row>
    <row r="125" spans="1:45" x14ac:dyDescent="0.25">
      <c r="A125" s="154"/>
      <c r="B125" s="154"/>
      <c r="C125" s="207"/>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c r="Z125" s="154"/>
      <c r="AA125" s="154"/>
      <c r="AB125" s="154"/>
      <c r="AC125" s="154"/>
      <c r="AD125" s="154"/>
      <c r="AE125" s="154"/>
      <c r="AF125" s="154"/>
      <c r="AG125" s="154"/>
      <c r="AH125" s="154"/>
      <c r="AI125" s="154"/>
      <c r="AJ125" s="154"/>
      <c r="AK125" s="154"/>
      <c r="AL125" s="154"/>
      <c r="AM125" s="154"/>
      <c r="AN125" s="154"/>
      <c r="AO125" s="154"/>
      <c r="AP125" s="154"/>
      <c r="AQ125" s="154"/>
      <c r="AR125" s="154"/>
      <c r="AS125" s="154"/>
    </row>
    <row r="126" spans="1:45" x14ac:dyDescent="0.25">
      <c r="A126" s="154"/>
      <c r="B126" s="154"/>
      <c r="C126" s="207"/>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4"/>
      <c r="AP126" s="154"/>
      <c r="AQ126" s="154"/>
      <c r="AR126" s="154"/>
      <c r="AS126" s="154"/>
    </row>
    <row r="127" spans="1:45" x14ac:dyDescent="0.25">
      <c r="A127" s="154"/>
      <c r="B127" s="154"/>
      <c r="C127" s="207"/>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c r="Z127" s="154"/>
      <c r="AA127" s="154"/>
      <c r="AB127" s="154"/>
      <c r="AC127" s="154"/>
      <c r="AD127" s="154"/>
      <c r="AE127" s="154"/>
      <c r="AF127" s="154"/>
      <c r="AG127" s="154"/>
      <c r="AH127" s="154"/>
      <c r="AI127" s="154"/>
      <c r="AJ127" s="154"/>
      <c r="AK127" s="154"/>
      <c r="AL127" s="154"/>
      <c r="AM127" s="154"/>
      <c r="AN127" s="154"/>
      <c r="AO127" s="154"/>
      <c r="AP127" s="154"/>
      <c r="AQ127" s="154"/>
      <c r="AR127" s="154"/>
      <c r="AS127" s="154"/>
    </row>
    <row r="128" spans="1:45" x14ac:dyDescent="0.25">
      <c r="A128" s="154"/>
      <c r="B128" s="154"/>
      <c r="C128" s="207"/>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4"/>
      <c r="AP128" s="154"/>
      <c r="AQ128" s="154"/>
      <c r="AR128" s="154"/>
      <c r="AS128" s="154"/>
    </row>
    <row r="129" spans="1:45" x14ac:dyDescent="0.25">
      <c r="A129" s="154"/>
      <c r="B129" s="154"/>
      <c r="C129" s="207"/>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4"/>
      <c r="Z129" s="154"/>
      <c r="AA129" s="154"/>
      <c r="AB129" s="154"/>
      <c r="AC129" s="154"/>
      <c r="AD129" s="154"/>
      <c r="AE129" s="154"/>
      <c r="AF129" s="154"/>
      <c r="AG129" s="154"/>
      <c r="AH129" s="154"/>
      <c r="AI129" s="154"/>
      <c r="AJ129" s="154"/>
      <c r="AK129" s="154"/>
      <c r="AL129" s="154"/>
      <c r="AM129" s="154"/>
      <c r="AN129" s="154"/>
      <c r="AO129" s="154"/>
      <c r="AP129" s="154"/>
      <c r="AQ129" s="154"/>
      <c r="AR129" s="154"/>
      <c r="AS129" s="154"/>
    </row>
    <row r="130" spans="1:45" x14ac:dyDescent="0.25">
      <c r="A130" s="154"/>
      <c r="B130" s="154"/>
      <c r="C130" s="207"/>
      <c r="D130" s="154"/>
      <c r="E130" s="154"/>
      <c r="F130" s="154"/>
      <c r="G130" s="154"/>
      <c r="H130" s="154"/>
      <c r="I130" s="154"/>
      <c r="J130" s="154"/>
      <c r="K130" s="154"/>
      <c r="L130" s="154"/>
      <c r="M130" s="154"/>
      <c r="N130" s="154"/>
      <c r="O130" s="154"/>
      <c r="P130" s="154"/>
      <c r="Q130" s="154"/>
      <c r="R130" s="154"/>
      <c r="S130" s="154"/>
      <c r="T130" s="154"/>
      <c r="U130" s="154"/>
      <c r="V130" s="154"/>
      <c r="W130" s="154"/>
      <c r="X130" s="154"/>
      <c r="Y130" s="154"/>
      <c r="Z130" s="154"/>
      <c r="AA130" s="154"/>
      <c r="AB130" s="154"/>
      <c r="AC130" s="154"/>
      <c r="AD130" s="154"/>
      <c r="AE130" s="154"/>
      <c r="AF130" s="154"/>
      <c r="AG130" s="154"/>
      <c r="AH130" s="154"/>
      <c r="AI130" s="154"/>
      <c r="AJ130" s="154"/>
      <c r="AK130" s="154"/>
      <c r="AL130" s="154"/>
      <c r="AM130" s="154"/>
      <c r="AN130" s="154"/>
      <c r="AO130" s="154"/>
      <c r="AP130" s="154"/>
      <c r="AQ130" s="154"/>
      <c r="AR130" s="154"/>
      <c r="AS130" s="154"/>
    </row>
    <row r="131" spans="1:45" x14ac:dyDescent="0.25">
      <c r="A131" s="154"/>
      <c r="B131" s="154"/>
      <c r="C131" s="207"/>
      <c r="D131" s="154"/>
      <c r="E131" s="154"/>
      <c r="F131" s="154"/>
      <c r="G131" s="154"/>
      <c r="H131" s="154"/>
      <c r="I131" s="154"/>
      <c r="J131" s="154"/>
      <c r="K131" s="154"/>
      <c r="L131" s="154"/>
      <c r="M131" s="154"/>
      <c r="N131" s="154"/>
      <c r="O131" s="154"/>
      <c r="P131" s="154"/>
      <c r="Q131" s="154"/>
      <c r="R131" s="154"/>
      <c r="S131" s="154"/>
      <c r="T131" s="154"/>
      <c r="U131" s="154"/>
      <c r="V131" s="154"/>
      <c r="W131" s="154"/>
      <c r="X131" s="154"/>
      <c r="Y131" s="154"/>
      <c r="Z131" s="154"/>
      <c r="AA131" s="154"/>
      <c r="AB131" s="154"/>
      <c r="AC131" s="154"/>
      <c r="AD131" s="154"/>
      <c r="AE131" s="154"/>
      <c r="AF131" s="154"/>
      <c r="AG131" s="154"/>
      <c r="AH131" s="154"/>
      <c r="AI131" s="154"/>
      <c r="AJ131" s="154"/>
      <c r="AK131" s="154"/>
      <c r="AL131" s="154"/>
      <c r="AM131" s="154"/>
      <c r="AN131" s="154"/>
      <c r="AO131" s="154"/>
      <c r="AP131" s="154"/>
      <c r="AQ131" s="154"/>
      <c r="AR131" s="154"/>
      <c r="AS131" s="154"/>
    </row>
    <row r="132" spans="1:45" x14ac:dyDescent="0.25">
      <c r="A132" s="154"/>
      <c r="B132" s="154"/>
      <c r="C132" s="207"/>
      <c r="D132" s="154"/>
      <c r="E132" s="154"/>
      <c r="F132" s="154"/>
      <c r="G132" s="154"/>
      <c r="H132" s="154"/>
      <c r="I132" s="154"/>
      <c r="J132" s="154"/>
      <c r="K132" s="154"/>
      <c r="L132" s="154"/>
      <c r="M132" s="154"/>
      <c r="N132" s="154"/>
      <c r="O132" s="154"/>
      <c r="P132" s="154"/>
      <c r="Q132" s="154"/>
      <c r="R132" s="154"/>
      <c r="S132" s="154"/>
      <c r="T132" s="154"/>
      <c r="U132" s="154"/>
      <c r="V132" s="154"/>
      <c r="W132" s="154"/>
      <c r="X132" s="154"/>
      <c r="Y132" s="154"/>
      <c r="Z132" s="154"/>
      <c r="AA132" s="154"/>
      <c r="AB132" s="154"/>
      <c r="AC132" s="154"/>
      <c r="AD132" s="154"/>
      <c r="AE132" s="154"/>
      <c r="AF132" s="154"/>
      <c r="AG132" s="154"/>
      <c r="AH132" s="154"/>
      <c r="AI132" s="154"/>
      <c r="AJ132" s="154"/>
      <c r="AK132" s="154"/>
      <c r="AL132" s="154"/>
      <c r="AM132" s="154"/>
      <c r="AN132" s="154"/>
      <c r="AO132" s="154"/>
      <c r="AP132" s="154"/>
      <c r="AQ132" s="154"/>
      <c r="AR132" s="154"/>
      <c r="AS132" s="154"/>
    </row>
    <row r="133" spans="1:45" x14ac:dyDescent="0.25">
      <c r="A133" s="154"/>
      <c r="B133" s="154"/>
      <c r="C133" s="207"/>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c r="Z133" s="154"/>
      <c r="AA133" s="154"/>
      <c r="AB133" s="154"/>
      <c r="AC133" s="154"/>
      <c r="AD133" s="154"/>
      <c r="AE133" s="154"/>
      <c r="AF133" s="154"/>
      <c r="AG133" s="154"/>
      <c r="AH133" s="154"/>
      <c r="AI133" s="154"/>
      <c r="AJ133" s="154"/>
      <c r="AK133" s="154"/>
      <c r="AL133" s="154"/>
      <c r="AM133" s="154"/>
      <c r="AN133" s="154"/>
      <c r="AO133" s="154"/>
      <c r="AP133" s="154"/>
      <c r="AQ133" s="154"/>
      <c r="AR133" s="154"/>
      <c r="AS133" s="154"/>
    </row>
    <row r="134" spans="1:45" x14ac:dyDescent="0.25">
      <c r="A134" s="154"/>
      <c r="B134" s="154"/>
      <c r="C134" s="207"/>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c r="Z134" s="154"/>
      <c r="AA134" s="154"/>
      <c r="AB134" s="154"/>
      <c r="AC134" s="154"/>
      <c r="AD134" s="154"/>
      <c r="AE134" s="154"/>
      <c r="AF134" s="154"/>
      <c r="AG134" s="154"/>
      <c r="AH134" s="154"/>
      <c r="AI134" s="154"/>
      <c r="AJ134" s="154"/>
      <c r="AK134" s="154"/>
      <c r="AL134" s="154"/>
      <c r="AM134" s="154"/>
      <c r="AN134" s="154"/>
      <c r="AO134" s="154"/>
      <c r="AP134" s="154"/>
      <c r="AQ134" s="154"/>
      <c r="AR134" s="154"/>
      <c r="AS134" s="154"/>
    </row>
    <row r="135" spans="1:45" x14ac:dyDescent="0.25">
      <c r="A135" s="154"/>
      <c r="B135" s="154"/>
      <c r="C135" s="207"/>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c r="Z135" s="154"/>
      <c r="AA135" s="154"/>
      <c r="AB135" s="154"/>
      <c r="AC135" s="154"/>
      <c r="AD135" s="154"/>
      <c r="AE135" s="154"/>
      <c r="AF135" s="154"/>
      <c r="AG135" s="154"/>
      <c r="AH135" s="154"/>
      <c r="AI135" s="154"/>
      <c r="AJ135" s="154"/>
      <c r="AK135" s="154"/>
      <c r="AL135" s="154"/>
      <c r="AM135" s="154"/>
      <c r="AN135" s="154"/>
      <c r="AO135" s="154"/>
      <c r="AP135" s="154"/>
      <c r="AQ135" s="154"/>
      <c r="AR135" s="154"/>
      <c r="AS135" s="154"/>
    </row>
    <row r="136" spans="1:45" x14ac:dyDescent="0.25">
      <c r="A136" s="154"/>
      <c r="B136" s="154"/>
      <c r="C136" s="207"/>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c r="Z136" s="154"/>
      <c r="AA136" s="154"/>
      <c r="AB136" s="154"/>
      <c r="AC136" s="154"/>
      <c r="AD136" s="154"/>
      <c r="AE136" s="154"/>
      <c r="AF136" s="154"/>
      <c r="AG136" s="154"/>
      <c r="AH136" s="154"/>
      <c r="AI136" s="154"/>
      <c r="AJ136" s="154"/>
      <c r="AK136" s="154"/>
      <c r="AL136" s="154"/>
      <c r="AM136" s="154"/>
      <c r="AN136" s="154"/>
      <c r="AO136" s="154"/>
      <c r="AP136" s="154"/>
      <c r="AQ136" s="154"/>
      <c r="AR136" s="154"/>
      <c r="AS136" s="154"/>
    </row>
    <row r="137" spans="1:45" x14ac:dyDescent="0.25">
      <c r="A137" s="154"/>
      <c r="B137" s="154"/>
      <c r="C137" s="207"/>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c r="Z137" s="154"/>
      <c r="AA137" s="154"/>
      <c r="AB137" s="154"/>
      <c r="AC137" s="154"/>
      <c r="AD137" s="154"/>
      <c r="AE137" s="154"/>
      <c r="AF137" s="154"/>
      <c r="AG137" s="154"/>
      <c r="AH137" s="154"/>
      <c r="AI137" s="154"/>
      <c r="AJ137" s="154"/>
      <c r="AK137" s="154"/>
      <c r="AL137" s="154"/>
      <c r="AM137" s="154"/>
      <c r="AN137" s="154"/>
      <c r="AO137" s="154"/>
      <c r="AP137" s="154"/>
      <c r="AQ137" s="154"/>
      <c r="AR137" s="154"/>
      <c r="AS137" s="154"/>
    </row>
    <row r="138" spans="1:45" x14ac:dyDescent="0.25">
      <c r="A138" s="154"/>
      <c r="B138" s="154"/>
      <c r="C138" s="207"/>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4"/>
      <c r="Z138" s="154"/>
      <c r="AA138" s="154"/>
      <c r="AB138" s="154"/>
      <c r="AC138" s="154"/>
      <c r="AD138" s="154"/>
      <c r="AE138" s="154"/>
      <c r="AF138" s="154"/>
      <c r="AG138" s="154"/>
      <c r="AH138" s="154"/>
      <c r="AI138" s="154"/>
      <c r="AJ138" s="154"/>
      <c r="AK138" s="154"/>
      <c r="AL138" s="154"/>
      <c r="AM138" s="154"/>
      <c r="AN138" s="154"/>
      <c r="AO138" s="154"/>
      <c r="AP138" s="154"/>
      <c r="AQ138" s="154"/>
      <c r="AR138" s="154"/>
      <c r="AS138" s="154"/>
    </row>
    <row r="139" spans="1:45" x14ac:dyDescent="0.25">
      <c r="A139" s="154"/>
      <c r="B139" s="154"/>
      <c r="C139" s="207"/>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c r="Z139" s="154"/>
      <c r="AA139" s="154"/>
      <c r="AB139" s="154"/>
      <c r="AC139" s="154"/>
      <c r="AD139" s="154"/>
      <c r="AE139" s="154"/>
      <c r="AF139" s="154"/>
      <c r="AG139" s="154"/>
      <c r="AH139" s="154"/>
      <c r="AI139" s="154"/>
      <c r="AJ139" s="154"/>
      <c r="AK139" s="154"/>
      <c r="AL139" s="154"/>
      <c r="AM139" s="154"/>
      <c r="AN139" s="154"/>
      <c r="AO139" s="154"/>
      <c r="AP139" s="154"/>
      <c r="AQ139" s="154"/>
      <c r="AR139" s="154"/>
      <c r="AS139" s="154"/>
    </row>
    <row r="140" spans="1:45" x14ac:dyDescent="0.25">
      <c r="A140" s="154"/>
      <c r="B140" s="154"/>
      <c r="C140" s="207"/>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c r="Z140" s="154"/>
      <c r="AA140" s="154"/>
      <c r="AB140" s="154"/>
      <c r="AC140" s="154"/>
      <c r="AD140" s="154"/>
      <c r="AE140" s="154"/>
      <c r="AF140" s="154"/>
      <c r="AG140" s="154"/>
      <c r="AH140" s="154"/>
      <c r="AI140" s="154"/>
      <c r="AJ140" s="154"/>
      <c r="AK140" s="154"/>
      <c r="AL140" s="154"/>
      <c r="AM140" s="154"/>
      <c r="AN140" s="154"/>
      <c r="AO140" s="154"/>
      <c r="AP140" s="154"/>
      <c r="AQ140" s="154"/>
      <c r="AR140" s="154"/>
      <c r="AS140" s="154"/>
    </row>
    <row r="141" spans="1:45" x14ac:dyDescent="0.25">
      <c r="A141" s="154"/>
      <c r="B141" s="154"/>
      <c r="C141" s="207"/>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4"/>
      <c r="Z141" s="154"/>
      <c r="AA141" s="154"/>
      <c r="AB141" s="154"/>
      <c r="AC141" s="154"/>
      <c r="AD141" s="154"/>
      <c r="AE141" s="154"/>
      <c r="AF141" s="154"/>
      <c r="AG141" s="154"/>
      <c r="AH141" s="154"/>
      <c r="AI141" s="154"/>
      <c r="AJ141" s="154"/>
      <c r="AK141" s="154"/>
      <c r="AL141" s="154"/>
      <c r="AM141" s="154"/>
      <c r="AN141" s="154"/>
      <c r="AO141" s="154"/>
      <c r="AP141" s="154"/>
      <c r="AQ141" s="154"/>
      <c r="AR141" s="154"/>
      <c r="AS141" s="154"/>
    </row>
    <row r="142" spans="1:45" x14ac:dyDescent="0.25">
      <c r="A142" s="154"/>
      <c r="B142" s="154"/>
      <c r="C142" s="207"/>
      <c r="D142" s="154"/>
      <c r="E142" s="154"/>
      <c r="F142" s="154"/>
      <c r="G142" s="154"/>
      <c r="H142" s="154"/>
      <c r="I142" s="154"/>
      <c r="J142" s="154"/>
      <c r="K142" s="154"/>
      <c r="L142" s="154"/>
      <c r="M142" s="154"/>
      <c r="N142" s="154"/>
      <c r="O142" s="154"/>
      <c r="P142" s="154"/>
      <c r="Q142" s="154"/>
      <c r="R142" s="154"/>
      <c r="S142" s="154"/>
      <c r="T142" s="154"/>
      <c r="U142" s="154"/>
      <c r="V142" s="154"/>
      <c r="W142" s="154"/>
      <c r="X142" s="154"/>
      <c r="Y142" s="154"/>
      <c r="Z142" s="154"/>
      <c r="AA142" s="154"/>
      <c r="AB142" s="154"/>
      <c r="AC142" s="154"/>
      <c r="AD142" s="154"/>
      <c r="AE142" s="154"/>
      <c r="AF142" s="154"/>
      <c r="AG142" s="154"/>
      <c r="AH142" s="154"/>
      <c r="AI142" s="154"/>
      <c r="AJ142" s="154"/>
      <c r="AK142" s="154"/>
      <c r="AL142" s="154"/>
      <c r="AM142" s="154"/>
      <c r="AN142" s="154"/>
      <c r="AO142" s="154"/>
      <c r="AP142" s="154"/>
      <c r="AQ142" s="154"/>
      <c r="AR142" s="154"/>
      <c r="AS142" s="154"/>
    </row>
    <row r="143" spans="1:45" x14ac:dyDescent="0.25">
      <c r="A143" s="154"/>
      <c r="B143" s="154"/>
      <c r="C143" s="207"/>
      <c r="D143" s="154"/>
      <c r="E143" s="154"/>
      <c r="F143" s="154"/>
      <c r="G143" s="154"/>
      <c r="H143" s="154"/>
      <c r="I143" s="154"/>
      <c r="J143" s="154"/>
      <c r="K143" s="154"/>
      <c r="L143" s="154"/>
      <c r="M143" s="154"/>
      <c r="N143" s="154"/>
      <c r="O143" s="154"/>
      <c r="P143" s="154"/>
      <c r="Q143" s="154"/>
      <c r="R143" s="154"/>
      <c r="S143" s="154"/>
      <c r="T143" s="154"/>
      <c r="U143" s="154"/>
      <c r="V143" s="154"/>
      <c r="W143" s="154"/>
      <c r="X143" s="154"/>
      <c r="Y143" s="154"/>
      <c r="Z143" s="154"/>
      <c r="AA143" s="154"/>
      <c r="AB143" s="154"/>
      <c r="AC143" s="154"/>
      <c r="AD143" s="154"/>
      <c r="AE143" s="154"/>
      <c r="AF143" s="154"/>
      <c r="AG143" s="154"/>
      <c r="AH143" s="154"/>
      <c r="AI143" s="154"/>
      <c r="AJ143" s="154"/>
      <c r="AK143" s="154"/>
      <c r="AL143" s="154"/>
      <c r="AM143" s="154"/>
      <c r="AN143" s="154"/>
      <c r="AO143" s="154"/>
      <c r="AP143" s="154"/>
      <c r="AQ143" s="154"/>
      <c r="AR143" s="154"/>
      <c r="AS143" s="154"/>
    </row>
    <row r="144" spans="1:45" x14ac:dyDescent="0.25">
      <c r="A144" s="154"/>
      <c r="B144" s="154"/>
      <c r="C144" s="207"/>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c r="Z144" s="154"/>
      <c r="AA144" s="154"/>
      <c r="AB144" s="154"/>
      <c r="AC144" s="154"/>
      <c r="AD144" s="154"/>
      <c r="AE144" s="154"/>
      <c r="AF144" s="154"/>
      <c r="AG144" s="154"/>
      <c r="AH144" s="154"/>
      <c r="AI144" s="154"/>
      <c r="AJ144" s="154"/>
      <c r="AK144" s="154"/>
      <c r="AL144" s="154"/>
      <c r="AM144" s="154"/>
      <c r="AN144" s="154"/>
      <c r="AO144" s="154"/>
      <c r="AP144" s="154"/>
      <c r="AQ144" s="154"/>
      <c r="AR144" s="154"/>
      <c r="AS144" s="154"/>
    </row>
    <row r="145" spans="1:45" x14ac:dyDescent="0.25">
      <c r="A145" s="154"/>
      <c r="B145" s="154"/>
      <c r="C145" s="207"/>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4"/>
      <c r="Z145" s="154"/>
      <c r="AA145" s="154"/>
      <c r="AB145" s="154"/>
      <c r="AC145" s="154"/>
      <c r="AD145" s="154"/>
      <c r="AE145" s="154"/>
      <c r="AF145" s="154"/>
      <c r="AG145" s="154"/>
      <c r="AH145" s="154"/>
      <c r="AI145" s="154"/>
      <c r="AJ145" s="154"/>
      <c r="AK145" s="154"/>
      <c r="AL145" s="154"/>
      <c r="AM145" s="154"/>
      <c r="AN145" s="154"/>
      <c r="AO145" s="154"/>
      <c r="AP145" s="154"/>
      <c r="AQ145" s="154"/>
      <c r="AR145" s="154"/>
      <c r="AS145" s="154"/>
    </row>
    <row r="146" spans="1:45" x14ac:dyDescent="0.25">
      <c r="A146" s="154"/>
      <c r="B146" s="154"/>
      <c r="C146" s="207"/>
      <c r="D146" s="154"/>
      <c r="E146" s="154"/>
      <c r="F146" s="154"/>
      <c r="G146" s="154"/>
      <c r="H146" s="154"/>
      <c r="I146" s="154"/>
      <c r="J146" s="154"/>
      <c r="K146" s="154"/>
      <c r="L146" s="154"/>
      <c r="M146" s="154"/>
      <c r="N146" s="154"/>
      <c r="O146" s="154"/>
      <c r="P146" s="154"/>
      <c r="Q146" s="154"/>
      <c r="R146" s="154"/>
      <c r="S146" s="154"/>
      <c r="T146" s="154"/>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4"/>
      <c r="AP146" s="154"/>
      <c r="AQ146" s="154"/>
      <c r="AR146" s="154"/>
      <c r="AS146" s="154"/>
    </row>
    <row r="147" spans="1:45" x14ac:dyDescent="0.25">
      <c r="A147" s="154"/>
      <c r="B147" s="154"/>
      <c r="C147" s="207"/>
      <c r="D147" s="154"/>
      <c r="E147" s="154"/>
      <c r="F147" s="154"/>
      <c r="G147" s="154"/>
      <c r="H147" s="154"/>
      <c r="I147" s="154"/>
      <c r="J147" s="154"/>
      <c r="K147" s="154"/>
      <c r="L147" s="154"/>
      <c r="M147" s="154"/>
      <c r="N147" s="154"/>
      <c r="O147" s="154"/>
      <c r="P147" s="154"/>
      <c r="Q147" s="154"/>
      <c r="R147" s="154"/>
      <c r="S147" s="154"/>
      <c r="T147" s="154"/>
      <c r="U147" s="154"/>
      <c r="V147" s="154"/>
      <c r="W147" s="154"/>
      <c r="X147" s="154"/>
      <c r="Y147" s="154"/>
      <c r="Z147" s="154"/>
      <c r="AA147" s="154"/>
      <c r="AB147" s="154"/>
      <c r="AC147" s="154"/>
      <c r="AD147" s="154"/>
      <c r="AE147" s="154"/>
      <c r="AF147" s="154"/>
      <c r="AG147" s="154"/>
      <c r="AH147" s="154"/>
      <c r="AI147" s="154"/>
      <c r="AJ147" s="154"/>
      <c r="AK147" s="154"/>
      <c r="AL147" s="154"/>
      <c r="AM147" s="154"/>
      <c r="AN147" s="154"/>
      <c r="AO147" s="154"/>
      <c r="AP147" s="154"/>
      <c r="AQ147" s="154"/>
      <c r="AR147" s="154"/>
      <c r="AS147" s="154"/>
    </row>
    <row r="148" spans="1:45" x14ac:dyDescent="0.25">
      <c r="A148" s="154"/>
      <c r="B148" s="154"/>
      <c r="C148" s="207"/>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4"/>
      <c r="Z148" s="154"/>
      <c r="AA148" s="154"/>
      <c r="AB148" s="154"/>
      <c r="AC148" s="154"/>
      <c r="AD148" s="154"/>
      <c r="AE148" s="154"/>
      <c r="AF148" s="154"/>
      <c r="AG148" s="154"/>
      <c r="AH148" s="154"/>
      <c r="AI148" s="154"/>
      <c r="AJ148" s="154"/>
      <c r="AK148" s="154"/>
      <c r="AL148" s="154"/>
      <c r="AM148" s="154"/>
      <c r="AN148" s="154"/>
      <c r="AO148" s="154"/>
      <c r="AP148" s="154"/>
      <c r="AQ148" s="154"/>
      <c r="AR148" s="154"/>
      <c r="AS148" s="154"/>
    </row>
    <row r="149" spans="1:45" x14ac:dyDescent="0.25">
      <c r="A149" s="154"/>
      <c r="B149" s="154"/>
      <c r="C149" s="207"/>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4"/>
      <c r="AP149" s="154"/>
      <c r="AQ149" s="154"/>
      <c r="AR149" s="154"/>
      <c r="AS149" s="154"/>
    </row>
    <row r="150" spans="1:45" x14ac:dyDescent="0.25">
      <c r="A150" s="154"/>
      <c r="B150" s="154"/>
      <c r="C150" s="207"/>
      <c r="D150" s="154"/>
      <c r="E150" s="154"/>
      <c r="F150" s="154"/>
      <c r="G150" s="154"/>
      <c r="H150" s="154"/>
      <c r="I150" s="154"/>
      <c r="J150" s="154"/>
      <c r="K150" s="154"/>
      <c r="L150" s="154"/>
      <c r="M150" s="154"/>
      <c r="N150" s="154"/>
      <c r="O150" s="154"/>
      <c r="P150" s="154"/>
      <c r="Q150" s="154"/>
      <c r="R150" s="154"/>
      <c r="S150" s="154"/>
      <c r="T150" s="154"/>
      <c r="U150" s="154"/>
      <c r="V150" s="154"/>
      <c r="W150" s="154"/>
      <c r="X150" s="154"/>
      <c r="Y150" s="154"/>
      <c r="Z150" s="154"/>
      <c r="AA150" s="154"/>
      <c r="AB150" s="154"/>
      <c r="AC150" s="154"/>
      <c r="AD150" s="154"/>
      <c r="AE150" s="154"/>
      <c r="AF150" s="154"/>
      <c r="AG150" s="154"/>
      <c r="AH150" s="154"/>
      <c r="AI150" s="154"/>
      <c r="AJ150" s="154"/>
      <c r="AK150" s="154"/>
      <c r="AL150" s="154"/>
      <c r="AM150" s="154"/>
      <c r="AN150" s="154"/>
      <c r="AO150" s="154"/>
      <c r="AP150" s="154"/>
      <c r="AQ150" s="154"/>
      <c r="AR150" s="154"/>
      <c r="AS150" s="154"/>
    </row>
    <row r="151" spans="1:45" x14ac:dyDescent="0.25">
      <c r="A151" s="154"/>
      <c r="B151" s="154"/>
      <c r="C151" s="207"/>
      <c r="D151" s="154"/>
      <c r="E151" s="154"/>
      <c r="F151" s="154"/>
      <c r="G151" s="154"/>
      <c r="H151" s="154"/>
      <c r="I151" s="154"/>
      <c r="J151" s="154"/>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4"/>
      <c r="AP151" s="154"/>
      <c r="AQ151" s="154"/>
      <c r="AR151" s="154"/>
      <c r="AS151" s="154"/>
    </row>
    <row r="152" spans="1:45" x14ac:dyDescent="0.25">
      <c r="A152" s="154"/>
      <c r="B152" s="154"/>
      <c r="C152" s="207"/>
      <c r="D152" s="154"/>
      <c r="E152" s="154"/>
      <c r="F152" s="154"/>
      <c r="G152" s="154"/>
      <c r="H152" s="154"/>
      <c r="I152" s="154"/>
      <c r="J152" s="154"/>
      <c r="K152" s="154"/>
      <c r="L152" s="154"/>
      <c r="M152" s="154"/>
      <c r="N152" s="154"/>
      <c r="O152" s="154"/>
      <c r="P152" s="154"/>
      <c r="Q152" s="154"/>
      <c r="R152" s="154"/>
      <c r="S152" s="154"/>
      <c r="T152" s="154"/>
      <c r="U152" s="154"/>
      <c r="V152" s="154"/>
      <c r="W152" s="154"/>
      <c r="X152" s="154"/>
      <c r="Y152" s="154"/>
      <c r="Z152" s="154"/>
      <c r="AA152" s="154"/>
      <c r="AB152" s="154"/>
      <c r="AC152" s="154"/>
      <c r="AD152" s="154"/>
      <c r="AE152" s="154"/>
      <c r="AF152" s="154"/>
      <c r="AG152" s="154"/>
      <c r="AH152" s="154"/>
      <c r="AI152" s="154"/>
      <c r="AJ152" s="154"/>
      <c r="AK152" s="154"/>
      <c r="AL152" s="154"/>
      <c r="AM152" s="154"/>
      <c r="AN152" s="154"/>
      <c r="AO152" s="154"/>
      <c r="AP152" s="154"/>
      <c r="AQ152" s="154"/>
      <c r="AR152" s="154"/>
      <c r="AS152" s="154"/>
    </row>
    <row r="153" spans="1:45" x14ac:dyDescent="0.25">
      <c r="A153" s="154"/>
      <c r="B153" s="154"/>
      <c r="C153" s="207"/>
      <c r="D153" s="154"/>
      <c r="E153" s="154"/>
      <c r="F153" s="154"/>
      <c r="G153" s="154"/>
      <c r="H153" s="154"/>
      <c r="I153" s="154"/>
      <c r="J153" s="154"/>
      <c r="K153" s="154"/>
      <c r="L153" s="154"/>
      <c r="M153" s="154"/>
      <c r="N153" s="154"/>
      <c r="O153" s="154"/>
      <c r="P153" s="154"/>
      <c r="Q153" s="154"/>
      <c r="R153" s="154"/>
      <c r="S153" s="154"/>
      <c r="T153" s="154"/>
      <c r="U153" s="154"/>
      <c r="V153" s="154"/>
      <c r="W153" s="154"/>
      <c r="X153" s="154"/>
      <c r="Y153" s="154"/>
      <c r="Z153" s="154"/>
      <c r="AA153" s="154"/>
      <c r="AB153" s="154"/>
      <c r="AC153" s="154"/>
      <c r="AD153" s="154"/>
      <c r="AE153" s="154"/>
      <c r="AF153" s="154"/>
      <c r="AG153" s="154"/>
      <c r="AH153" s="154"/>
      <c r="AI153" s="154"/>
      <c r="AJ153" s="154"/>
      <c r="AK153" s="154"/>
      <c r="AL153" s="154"/>
      <c r="AM153" s="154"/>
      <c r="AN153" s="154"/>
      <c r="AO153" s="154"/>
      <c r="AP153" s="154"/>
      <c r="AQ153" s="154"/>
      <c r="AR153" s="154"/>
      <c r="AS153" s="154"/>
    </row>
    <row r="154" spans="1:45" x14ac:dyDescent="0.25">
      <c r="A154" s="154"/>
      <c r="B154" s="154"/>
      <c r="C154" s="207"/>
      <c r="D154" s="154"/>
      <c r="E154" s="154"/>
      <c r="F154" s="154"/>
      <c r="G154" s="154"/>
      <c r="H154" s="154"/>
      <c r="I154" s="154"/>
      <c r="J154" s="154"/>
      <c r="K154" s="154"/>
      <c r="L154" s="154"/>
      <c r="M154" s="154"/>
      <c r="N154" s="154"/>
      <c r="O154" s="154"/>
      <c r="P154" s="154"/>
      <c r="Q154" s="154"/>
      <c r="R154" s="154"/>
      <c r="S154" s="154"/>
      <c r="T154" s="154"/>
      <c r="U154" s="154"/>
      <c r="V154" s="154"/>
      <c r="W154" s="154"/>
      <c r="X154" s="154"/>
      <c r="Y154" s="154"/>
      <c r="Z154" s="154"/>
      <c r="AA154" s="154"/>
      <c r="AB154" s="154"/>
      <c r="AC154" s="154"/>
      <c r="AD154" s="154"/>
      <c r="AE154" s="154"/>
      <c r="AF154" s="154"/>
      <c r="AG154" s="154"/>
      <c r="AH154" s="154"/>
      <c r="AI154" s="154"/>
      <c r="AJ154" s="154"/>
      <c r="AK154" s="154"/>
      <c r="AL154" s="154"/>
      <c r="AM154" s="154"/>
      <c r="AN154" s="154"/>
      <c r="AO154" s="154"/>
      <c r="AP154" s="154"/>
      <c r="AQ154" s="154"/>
      <c r="AR154" s="154"/>
      <c r="AS154" s="154"/>
    </row>
    <row r="155" spans="1:45" x14ac:dyDescent="0.25">
      <c r="A155" s="154"/>
      <c r="B155" s="154"/>
      <c r="C155" s="207"/>
      <c r="D155" s="154"/>
      <c r="E155" s="154"/>
      <c r="F155" s="154"/>
      <c r="G155" s="154"/>
      <c r="H155" s="154"/>
      <c r="I155" s="154"/>
      <c r="J155" s="154"/>
      <c r="K155" s="154"/>
      <c r="L155" s="154"/>
      <c r="M155" s="154"/>
      <c r="N155" s="154"/>
      <c r="O155" s="154"/>
      <c r="P155" s="154"/>
      <c r="Q155" s="154"/>
      <c r="R155" s="154"/>
      <c r="S155" s="154"/>
      <c r="T155" s="154"/>
      <c r="U155" s="154"/>
      <c r="V155" s="154"/>
      <c r="W155" s="154"/>
      <c r="X155" s="154"/>
      <c r="Y155" s="154"/>
      <c r="Z155" s="154"/>
      <c r="AA155" s="154"/>
      <c r="AB155" s="154"/>
      <c r="AC155" s="154"/>
      <c r="AD155" s="154"/>
      <c r="AE155" s="154"/>
      <c r="AF155" s="154"/>
      <c r="AG155" s="154"/>
      <c r="AH155" s="154"/>
      <c r="AI155" s="154"/>
      <c r="AJ155" s="154"/>
      <c r="AK155" s="154"/>
      <c r="AL155" s="154"/>
      <c r="AM155" s="154"/>
      <c r="AN155" s="154"/>
      <c r="AO155" s="154"/>
      <c r="AP155" s="154"/>
      <c r="AQ155" s="154"/>
      <c r="AR155" s="154"/>
      <c r="AS155" s="154"/>
    </row>
    <row r="156" spans="1:45" x14ac:dyDescent="0.25">
      <c r="A156" s="154"/>
      <c r="B156" s="154"/>
      <c r="C156" s="207"/>
      <c r="D156" s="154"/>
      <c r="E156" s="154"/>
      <c r="F156" s="154"/>
      <c r="G156" s="154"/>
      <c r="H156" s="154"/>
      <c r="I156" s="154"/>
      <c r="J156" s="154"/>
      <c r="K156" s="154"/>
      <c r="L156" s="154"/>
      <c r="M156" s="154"/>
      <c r="N156" s="154"/>
      <c r="O156" s="154"/>
      <c r="P156" s="154"/>
      <c r="Q156" s="154"/>
      <c r="R156" s="154"/>
      <c r="S156" s="154"/>
      <c r="T156" s="154"/>
      <c r="U156" s="154"/>
      <c r="V156" s="154"/>
      <c r="W156" s="154"/>
      <c r="X156" s="154"/>
      <c r="Y156" s="154"/>
      <c r="Z156" s="154"/>
      <c r="AA156" s="154"/>
      <c r="AB156" s="154"/>
      <c r="AC156" s="154"/>
      <c r="AD156" s="154"/>
      <c r="AE156" s="154"/>
      <c r="AF156" s="154"/>
      <c r="AG156" s="154"/>
      <c r="AH156" s="154"/>
      <c r="AI156" s="154"/>
      <c r="AJ156" s="154"/>
      <c r="AK156" s="154"/>
      <c r="AL156" s="154"/>
      <c r="AM156" s="154"/>
      <c r="AN156" s="154"/>
      <c r="AO156" s="154"/>
      <c r="AP156" s="154"/>
      <c r="AQ156" s="154"/>
      <c r="AR156" s="154"/>
      <c r="AS156" s="154"/>
    </row>
    <row r="157" spans="1:45" x14ac:dyDescent="0.25">
      <c r="A157" s="154"/>
      <c r="B157" s="154"/>
      <c r="C157" s="207"/>
      <c r="D157" s="154"/>
    </row>
    <row r="158" spans="1:45" x14ac:dyDescent="0.25">
      <c r="A158" s="154"/>
      <c r="B158" s="154"/>
      <c r="C158" s="207"/>
      <c r="D158" s="154"/>
    </row>
  </sheetData>
  <sheetProtection algorithmName="SHA-512" hashValue="atd8N7l4x0zNEduXPG5fxy1qdrRrjMOsbpmSPnk7IZzgUr66yQbhH1WQfSNxGSrEn3ffKkTMq7ByQ1Z3CPrJFA==" saltValue="qyEaVn/37fUgw2MfQi9TwQ==" spinCount="100000" sheet="1" selectLockedCells="1"/>
  <mergeCells count="22">
    <mergeCell ref="B41:C41"/>
    <mergeCell ref="B42:C42"/>
    <mergeCell ref="B21:C21"/>
    <mergeCell ref="B28:C28"/>
    <mergeCell ref="B30:C30"/>
    <mergeCell ref="B32:C32"/>
    <mergeCell ref="B34:C34"/>
    <mergeCell ref="B36:C36"/>
    <mergeCell ref="A27:D27"/>
    <mergeCell ref="A40:D40"/>
    <mergeCell ref="B38:C38"/>
    <mergeCell ref="A11:D11"/>
    <mergeCell ref="A1:D1"/>
    <mergeCell ref="A2:D2"/>
    <mergeCell ref="A10:D10"/>
    <mergeCell ref="A3:D3"/>
    <mergeCell ref="A4:D4"/>
    <mergeCell ref="A5:D5"/>
    <mergeCell ref="A9:D9"/>
    <mergeCell ref="A6:D6"/>
    <mergeCell ref="A7:D7"/>
    <mergeCell ref="A8:D8"/>
  </mergeCells>
  <pageMargins left="0.2" right="0.2" top="0.5" bottom="0.25" header="0.3" footer="0.3"/>
  <pageSetup scale="76"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Y79"/>
  <sheetViews>
    <sheetView tabSelected="1" view="pageBreakPreview" zoomScale="60" zoomScaleNormal="85" workbookViewId="0">
      <selection activeCell="D19" sqref="D19"/>
    </sheetView>
  </sheetViews>
  <sheetFormatPr defaultColWidth="15.7109375" defaultRowHeight="30" customHeight="1" x14ac:dyDescent="0.25"/>
  <cols>
    <col min="1" max="1" width="73.85546875" style="161" customWidth="1"/>
    <col min="2" max="2" width="19" style="161" customWidth="1"/>
    <col min="3" max="3" width="36.85546875" style="161" customWidth="1"/>
    <col min="4" max="4" width="10.7109375" style="190" customWidth="1"/>
    <col min="5" max="6" width="10.7109375" style="161" customWidth="1"/>
    <col min="7" max="7" width="2.85546875" style="161" customWidth="1"/>
    <col min="8" max="8" width="9.85546875" style="161" customWidth="1"/>
    <col min="9" max="9" width="12.42578125" style="161" customWidth="1"/>
    <col min="10" max="11" width="10.7109375" style="161" customWidth="1"/>
    <col min="12" max="12" width="19" style="161" customWidth="1"/>
    <col min="13" max="13" width="10.7109375" style="161" customWidth="1"/>
    <col min="14" max="14" width="10.7109375" style="154" customWidth="1"/>
    <col min="15" max="16" width="10.7109375" style="158" customWidth="1"/>
    <col min="17" max="17" width="15.7109375" style="158" customWidth="1"/>
    <col min="18" max="19" width="5.7109375" style="158" customWidth="1"/>
    <col min="20" max="20" width="15.7109375" style="159" customWidth="1"/>
    <col min="21" max="21" width="15.7109375" style="173" customWidth="1"/>
    <col min="22" max="25" width="15.7109375" style="158" customWidth="1"/>
    <col min="26" max="16384" width="15.7109375" style="161"/>
  </cols>
  <sheetData>
    <row r="1" spans="1:24" ht="30" customHeight="1" x14ac:dyDescent="0.25">
      <c r="A1" s="154"/>
      <c r="B1" s="155"/>
      <c r="C1" s="155"/>
      <c r="D1" s="269"/>
      <c r="E1" s="270"/>
      <c r="F1" s="270"/>
      <c r="G1" s="270"/>
      <c r="H1" s="270"/>
      <c r="I1" s="270"/>
      <c r="J1" s="156"/>
      <c r="K1" s="155"/>
      <c r="L1" s="155"/>
      <c r="M1" s="210"/>
      <c r="N1" s="157"/>
      <c r="O1" s="157"/>
      <c r="U1" s="160" t="s">
        <v>28</v>
      </c>
    </row>
    <row r="2" spans="1:24" ht="45.75" customHeight="1" x14ac:dyDescent="0.25">
      <c r="A2" s="154"/>
      <c r="B2" s="162"/>
      <c r="C2" s="162"/>
      <c r="D2" s="163"/>
      <c r="E2" s="162"/>
      <c r="F2" s="162"/>
      <c r="G2" s="162"/>
      <c r="H2" s="162"/>
      <c r="I2" s="162"/>
      <c r="J2" s="164"/>
      <c r="K2" s="164"/>
      <c r="L2" s="164"/>
      <c r="M2" s="211"/>
      <c r="N2" s="165"/>
      <c r="O2" s="165"/>
      <c r="U2" s="166"/>
      <c r="W2" s="167" t="s">
        <v>22</v>
      </c>
      <c r="X2" s="167" t="s">
        <v>23</v>
      </c>
    </row>
    <row r="3" spans="1:24" ht="48.75" customHeight="1" thickBot="1" x14ac:dyDescent="0.3">
      <c r="A3" s="168"/>
      <c r="B3" s="280"/>
      <c r="C3" s="281"/>
      <c r="D3" s="281"/>
      <c r="E3" s="281"/>
      <c r="F3" s="281"/>
      <c r="G3" s="281"/>
      <c r="H3" s="281"/>
      <c r="I3" s="281"/>
      <c r="J3" s="169"/>
      <c r="K3" s="169"/>
      <c r="L3" s="169"/>
      <c r="M3" s="210"/>
      <c r="N3" s="157"/>
      <c r="O3" s="170">
        <v>0.16666666666666666</v>
      </c>
      <c r="P3" s="170">
        <v>0.375</v>
      </c>
      <c r="R3" s="158" t="s">
        <v>0</v>
      </c>
      <c r="T3" s="159" t="s">
        <v>16</v>
      </c>
      <c r="U3" s="171">
        <v>625</v>
      </c>
      <c r="W3" s="158">
        <f>ROUNDUP(D15/2,0)</f>
        <v>1</v>
      </c>
      <c r="X3" s="158">
        <f>ROUNDUP(IF(D14="PreK-3",D16/2,IF(D14="Mixed Elem",D16/2.308,D16/2)),0)</f>
        <v>25</v>
      </c>
    </row>
    <row r="4" spans="1:24" ht="30" customHeight="1" thickBot="1" x14ac:dyDescent="0.3">
      <c r="A4" s="172"/>
      <c r="B4" s="273" t="s">
        <v>36</v>
      </c>
      <c r="C4" s="274"/>
      <c r="D4" s="275"/>
      <c r="E4" s="162"/>
      <c r="F4" s="162"/>
      <c r="G4" s="162"/>
      <c r="H4" s="162"/>
      <c r="I4" s="164"/>
      <c r="J4" s="164"/>
      <c r="K4" s="164"/>
      <c r="L4" s="164"/>
      <c r="M4" s="211"/>
      <c r="N4" s="165"/>
      <c r="O4" s="170">
        <v>0.17708333333333334</v>
      </c>
      <c r="P4" s="170">
        <v>0.38541666666666669</v>
      </c>
      <c r="R4" s="158" t="s">
        <v>1</v>
      </c>
      <c r="T4" s="159" t="s">
        <v>2</v>
      </c>
    </row>
    <row r="5" spans="1:24" ht="41.25" customHeight="1" x14ac:dyDescent="0.25">
      <c r="A5" s="174" t="s">
        <v>57</v>
      </c>
      <c r="B5" s="175" t="s">
        <v>33</v>
      </c>
      <c r="C5" s="176" t="s">
        <v>32</v>
      </c>
      <c r="D5" s="235" t="s">
        <v>1</v>
      </c>
      <c r="E5" s="162"/>
      <c r="F5" s="162"/>
      <c r="G5" s="162"/>
      <c r="H5" s="162"/>
      <c r="I5" s="162"/>
      <c r="J5" s="162"/>
      <c r="K5" s="162"/>
      <c r="L5" s="162"/>
      <c r="M5" s="212"/>
      <c r="N5" s="158"/>
      <c r="O5" s="170">
        <v>0.1875</v>
      </c>
      <c r="P5" s="170">
        <v>0.39583333333333298</v>
      </c>
      <c r="T5" s="159" t="s">
        <v>3</v>
      </c>
      <c r="U5" s="160" t="s">
        <v>29</v>
      </c>
      <c r="W5" s="167" t="s">
        <v>26</v>
      </c>
    </row>
    <row r="6" spans="1:24" ht="42.75" customHeight="1" thickBot="1" x14ac:dyDescent="0.3">
      <c r="A6" s="174" t="s">
        <v>58</v>
      </c>
      <c r="B6" s="175" t="s">
        <v>9</v>
      </c>
      <c r="C6" s="176" t="s">
        <v>5</v>
      </c>
      <c r="D6" s="235" t="s">
        <v>1</v>
      </c>
      <c r="E6" s="162"/>
      <c r="F6" s="162"/>
      <c r="G6" s="162"/>
      <c r="H6" s="162"/>
      <c r="I6" s="283" t="s">
        <v>147</v>
      </c>
      <c r="J6" s="283"/>
      <c r="K6" s="283"/>
      <c r="L6" s="154"/>
      <c r="M6" s="212"/>
      <c r="N6" s="158"/>
      <c r="O6" s="170">
        <v>0.19791666666666699</v>
      </c>
      <c r="P6" s="170">
        <v>0.40625</v>
      </c>
      <c r="T6" s="159" t="s">
        <v>4</v>
      </c>
      <c r="U6" s="171">
        <f>72</f>
        <v>72</v>
      </c>
      <c r="W6" s="158">
        <f>IF((D19-D18)*24&lt;0,"CHECK TIMES",(D19-D18)*24)</f>
        <v>4.9999999999999911</v>
      </c>
    </row>
    <row r="7" spans="1:24" ht="39" customHeight="1" x14ac:dyDescent="0.25">
      <c r="A7" s="174" t="s">
        <v>73</v>
      </c>
      <c r="B7" s="175" t="s">
        <v>9</v>
      </c>
      <c r="C7" s="176" t="s">
        <v>7</v>
      </c>
      <c r="D7" s="235" t="s">
        <v>1</v>
      </c>
      <c r="E7" s="162"/>
      <c r="F7" s="162"/>
      <c r="G7" s="162"/>
      <c r="H7" s="162"/>
      <c r="I7" s="283"/>
      <c r="J7" s="283"/>
      <c r="K7" s="283"/>
      <c r="L7" s="154"/>
      <c r="M7" s="212"/>
      <c r="N7" s="158"/>
      <c r="O7" s="170">
        <v>0.20833333333333301</v>
      </c>
      <c r="P7" s="170">
        <v>0.41666666666666702</v>
      </c>
    </row>
    <row r="8" spans="1:24" ht="37.5" customHeight="1" x14ac:dyDescent="0.25">
      <c r="A8" s="174" t="s">
        <v>59</v>
      </c>
      <c r="B8" s="175" t="s">
        <v>9</v>
      </c>
      <c r="C8" s="176" t="s">
        <v>93</v>
      </c>
      <c r="D8" s="235" t="s">
        <v>1</v>
      </c>
      <c r="E8" s="162"/>
      <c r="F8" s="162"/>
      <c r="G8" s="162"/>
      <c r="H8" s="162"/>
      <c r="I8" s="283"/>
      <c r="J8" s="283"/>
      <c r="K8" s="283"/>
      <c r="L8" s="162"/>
      <c r="M8" s="212"/>
      <c r="N8" s="158"/>
      <c r="O8" s="170">
        <v>0.21875</v>
      </c>
      <c r="P8" s="170">
        <v>0.42708333333333298</v>
      </c>
    </row>
    <row r="9" spans="1:24" ht="36" customHeight="1" x14ac:dyDescent="0.25">
      <c r="A9" s="174" t="s">
        <v>60</v>
      </c>
      <c r="B9" s="175" t="s">
        <v>9</v>
      </c>
      <c r="C9" s="176" t="s">
        <v>18</v>
      </c>
      <c r="D9" s="235" t="s">
        <v>1</v>
      </c>
      <c r="E9" s="276" t="s">
        <v>43</v>
      </c>
      <c r="F9" s="277"/>
      <c r="G9" s="277"/>
      <c r="H9" s="162"/>
      <c r="I9" s="283"/>
      <c r="J9" s="283"/>
      <c r="K9" s="283"/>
      <c r="L9" s="162"/>
      <c r="M9" s="212"/>
      <c r="N9" s="158"/>
      <c r="O9" s="170">
        <v>0.22916666666666699</v>
      </c>
      <c r="P9" s="170">
        <v>0.4375</v>
      </c>
    </row>
    <row r="10" spans="1:24" ht="48.75" customHeight="1" x14ac:dyDescent="0.25">
      <c r="A10" s="174" t="s">
        <v>61</v>
      </c>
      <c r="B10" s="229" t="s">
        <v>10</v>
      </c>
      <c r="C10" s="176" t="s">
        <v>8</v>
      </c>
      <c r="D10" s="235" t="s">
        <v>1</v>
      </c>
      <c r="E10" s="162"/>
      <c r="F10" s="162"/>
      <c r="G10" s="162"/>
      <c r="H10" s="162"/>
      <c r="I10" s="283"/>
      <c r="J10" s="283"/>
      <c r="K10" s="283"/>
      <c r="L10" s="162"/>
      <c r="M10" s="212"/>
      <c r="N10" s="158"/>
      <c r="O10" s="170">
        <v>0.23958333333333301</v>
      </c>
      <c r="P10" s="170">
        <v>0.44791666666666702</v>
      </c>
    </row>
    <row r="11" spans="1:24" ht="47.25" customHeight="1" x14ac:dyDescent="0.25">
      <c r="A11" s="174" t="s">
        <v>62</v>
      </c>
      <c r="B11" s="229" t="s">
        <v>10</v>
      </c>
      <c r="C11" s="177" t="s">
        <v>21</v>
      </c>
      <c r="D11" s="235" t="s">
        <v>1</v>
      </c>
      <c r="E11" s="162"/>
      <c r="F11" s="162"/>
      <c r="G11" s="162"/>
      <c r="H11" s="162"/>
      <c r="I11" s="283"/>
      <c r="J11" s="283"/>
      <c r="K11" s="283"/>
      <c r="L11" s="162"/>
      <c r="M11" s="212"/>
      <c r="N11" s="158"/>
      <c r="O11" s="170">
        <v>0.25</v>
      </c>
      <c r="P11" s="170">
        <v>0.45833333333333298</v>
      </c>
    </row>
    <row r="12" spans="1:24" ht="48.75" customHeight="1" thickBot="1" x14ac:dyDescent="0.3">
      <c r="A12" s="174" t="s">
        <v>63</v>
      </c>
      <c r="B12" s="230" t="s">
        <v>10</v>
      </c>
      <c r="C12" s="178" t="s">
        <v>11</v>
      </c>
      <c r="D12" s="236" t="s">
        <v>1</v>
      </c>
      <c r="E12" s="162"/>
      <c r="F12" s="162"/>
      <c r="G12" s="162"/>
      <c r="H12" s="162"/>
      <c r="I12" s="162"/>
      <c r="J12" s="162"/>
      <c r="K12" s="162"/>
      <c r="L12" s="162"/>
      <c r="M12" s="212"/>
      <c r="N12" s="158"/>
      <c r="O12" s="170">
        <v>0.26041666666666702</v>
      </c>
      <c r="P12" s="170">
        <v>0.46875</v>
      </c>
    </row>
    <row r="13" spans="1:24" ht="30" customHeight="1" x14ac:dyDescent="0.3">
      <c r="A13" s="154"/>
      <c r="B13" s="162"/>
      <c r="C13" s="271" t="s">
        <v>146</v>
      </c>
      <c r="D13" s="272"/>
      <c r="E13" s="162"/>
      <c r="F13" s="162"/>
      <c r="G13" s="162"/>
      <c r="H13" s="284" t="s">
        <v>155</v>
      </c>
      <c r="I13" s="284"/>
      <c r="J13" s="284"/>
      <c r="K13" s="284"/>
      <c r="L13" s="162"/>
      <c r="M13" s="212"/>
      <c r="N13" s="158"/>
      <c r="O13" s="170">
        <v>0.27083333333333398</v>
      </c>
      <c r="P13" s="170">
        <v>0.47916666666666702</v>
      </c>
    </row>
    <row r="14" spans="1:24" ht="30" customHeight="1" x14ac:dyDescent="0.25">
      <c r="A14" s="172"/>
      <c r="B14" s="179" t="s">
        <v>64</v>
      </c>
      <c r="C14" s="180" t="s">
        <v>12</v>
      </c>
      <c r="D14" s="231" t="s">
        <v>4</v>
      </c>
      <c r="E14" s="162" t="s">
        <v>42</v>
      </c>
      <c r="F14" s="162"/>
      <c r="G14" s="162"/>
      <c r="H14" s="284"/>
      <c r="I14" s="284"/>
      <c r="J14" s="284"/>
      <c r="K14" s="284"/>
      <c r="L14" s="154"/>
      <c r="M14" s="212"/>
      <c r="N14" s="158"/>
      <c r="O14" s="170">
        <v>0.281250000000001</v>
      </c>
      <c r="P14" s="170">
        <v>0.48958333333333398</v>
      </c>
    </row>
    <row r="15" spans="1:24" ht="30" customHeight="1" x14ac:dyDescent="0.25">
      <c r="A15" s="154"/>
      <c r="B15" s="179" t="s">
        <v>65</v>
      </c>
      <c r="C15" s="181" t="s">
        <v>13</v>
      </c>
      <c r="D15" s="231">
        <v>2</v>
      </c>
      <c r="E15" s="162"/>
      <c r="F15" s="162"/>
      <c r="G15" s="162"/>
      <c r="H15" s="284"/>
      <c r="I15" s="284"/>
      <c r="J15" s="284"/>
      <c r="K15" s="284"/>
      <c r="L15" s="182"/>
      <c r="M15" s="213"/>
      <c r="N15" s="158"/>
      <c r="O15" s="170">
        <v>0.29166666666666702</v>
      </c>
      <c r="P15" s="170">
        <v>0.5</v>
      </c>
    </row>
    <row r="16" spans="1:24" ht="30" customHeight="1" x14ac:dyDescent="0.25">
      <c r="A16" s="154"/>
      <c r="B16" s="179" t="s">
        <v>66</v>
      </c>
      <c r="C16" s="181" t="s">
        <v>14</v>
      </c>
      <c r="D16" s="231">
        <v>50</v>
      </c>
      <c r="E16" s="162"/>
      <c r="F16" s="162"/>
      <c r="G16" s="162"/>
      <c r="H16" s="284"/>
      <c r="I16" s="284"/>
      <c r="J16" s="284"/>
      <c r="K16" s="284"/>
      <c r="L16" s="182"/>
      <c r="M16" s="213"/>
      <c r="N16" s="158"/>
      <c r="O16" s="170">
        <v>0.30208333333333398</v>
      </c>
      <c r="P16" s="170">
        <v>0.51041666666666696</v>
      </c>
      <c r="W16" s="183"/>
    </row>
    <row r="17" spans="1:16" ht="30" customHeight="1" x14ac:dyDescent="0.25">
      <c r="A17" s="154"/>
      <c r="B17" s="179" t="s">
        <v>67</v>
      </c>
      <c r="C17" s="181" t="s">
        <v>128</v>
      </c>
      <c r="D17" s="231">
        <v>50</v>
      </c>
      <c r="E17" s="162"/>
      <c r="F17" s="162"/>
      <c r="G17" s="162"/>
      <c r="H17" s="284"/>
      <c r="I17" s="284"/>
      <c r="J17" s="284"/>
      <c r="K17" s="284"/>
      <c r="L17" s="162"/>
      <c r="M17" s="212"/>
      <c r="N17" s="158"/>
      <c r="O17" s="170">
        <v>0.312500000000001</v>
      </c>
      <c r="P17" s="170">
        <v>0.52083333333333404</v>
      </c>
    </row>
    <row r="18" spans="1:16" ht="47.25" customHeight="1" x14ac:dyDescent="0.25">
      <c r="A18" s="154"/>
      <c r="B18" s="179" t="s">
        <v>68</v>
      </c>
      <c r="C18" s="184" t="s">
        <v>134</v>
      </c>
      <c r="D18" s="232">
        <v>0.25</v>
      </c>
      <c r="E18" s="185"/>
      <c r="F18" s="154"/>
      <c r="G18" s="154"/>
      <c r="H18" s="284"/>
      <c r="I18" s="284"/>
      <c r="J18" s="284"/>
      <c r="K18" s="284"/>
      <c r="L18" s="162"/>
      <c r="M18" s="212"/>
      <c r="N18" s="158"/>
      <c r="O18" s="170">
        <v>0.32291666666666702</v>
      </c>
      <c r="P18" s="170">
        <v>0.53125</v>
      </c>
    </row>
    <row r="19" spans="1:16" ht="41.25" customHeight="1" thickBot="1" x14ac:dyDescent="0.3">
      <c r="A19" s="154"/>
      <c r="B19" s="179" t="s">
        <v>69</v>
      </c>
      <c r="C19" s="186" t="s">
        <v>133</v>
      </c>
      <c r="D19" s="233">
        <v>0.45833333333333298</v>
      </c>
      <c r="E19" s="187"/>
      <c r="F19" s="154"/>
      <c r="G19" s="154"/>
      <c r="H19" s="284"/>
      <c r="I19" s="284"/>
      <c r="J19" s="284"/>
      <c r="K19" s="284"/>
      <c r="L19" s="162"/>
      <c r="M19" s="212"/>
      <c r="N19" s="158"/>
      <c r="O19" s="170">
        <v>0.33333333333333398</v>
      </c>
      <c r="P19" s="170">
        <v>0.54166666666666696</v>
      </c>
    </row>
    <row r="20" spans="1:16" ht="30" customHeight="1" thickBot="1" x14ac:dyDescent="0.3">
      <c r="A20" s="154"/>
      <c r="B20" s="162"/>
      <c r="C20" s="162"/>
      <c r="D20" s="163"/>
      <c r="E20" s="162"/>
      <c r="F20" s="162"/>
      <c r="G20" s="162"/>
      <c r="H20" s="282"/>
      <c r="I20" s="282"/>
      <c r="J20" s="282"/>
      <c r="K20" s="282"/>
      <c r="L20" s="162"/>
      <c r="M20" s="212"/>
      <c r="N20" s="158"/>
      <c r="O20" s="170">
        <v>0.343750000000001</v>
      </c>
      <c r="P20" s="170">
        <v>0.55208333333333404</v>
      </c>
    </row>
    <row r="21" spans="1:16" ht="30" customHeight="1" thickBot="1" x14ac:dyDescent="0.45">
      <c r="A21" s="154"/>
      <c r="B21" s="179" t="s">
        <v>70</v>
      </c>
      <c r="C21" s="188" t="s">
        <v>130</v>
      </c>
      <c r="D21" s="234">
        <f>ROUNDUP((W3+X3)/26,0)</f>
        <v>1</v>
      </c>
      <c r="E21" s="162"/>
      <c r="F21" s="162"/>
      <c r="G21" s="162"/>
      <c r="H21" s="282"/>
      <c r="I21" s="282"/>
      <c r="J21" s="282"/>
      <c r="K21" s="282"/>
      <c r="L21" s="162"/>
      <c r="M21" s="212"/>
      <c r="N21" s="158"/>
      <c r="O21" s="170">
        <v>0.35416666666666702</v>
      </c>
      <c r="P21" s="170">
        <v>0.5625</v>
      </c>
    </row>
    <row r="22" spans="1:16" ht="30" customHeight="1" x14ac:dyDescent="0.25">
      <c r="A22" s="154"/>
      <c r="B22" s="179"/>
      <c r="C22" s="162"/>
      <c r="D22" s="163"/>
      <c r="E22" s="162"/>
      <c r="F22" s="162"/>
      <c r="G22" s="162"/>
      <c r="H22" s="162"/>
      <c r="I22" s="162"/>
      <c r="J22" s="162"/>
      <c r="K22" s="162"/>
      <c r="L22" s="162"/>
      <c r="M22" s="212"/>
      <c r="N22" s="158"/>
      <c r="O22" s="170">
        <v>0.36458333333333398</v>
      </c>
      <c r="P22" s="170">
        <v>0.57291666666666696</v>
      </c>
    </row>
    <row r="23" spans="1:16" ht="35.25" customHeight="1" x14ac:dyDescent="0.25">
      <c r="A23" s="154"/>
      <c r="B23" s="179" t="s">
        <v>71</v>
      </c>
      <c r="C23" s="227" t="s">
        <v>30</v>
      </c>
      <c r="D23" s="267">
        <f>IF(W6="CHECK TIMES","PLEASE CHECK YOUR TIMES",
        IF(W6&lt;=5,     U3,     U3+(W6-5)*U6)
     )</f>
        <v>625</v>
      </c>
      <c r="E23" s="267"/>
      <c r="F23" s="278" t="s">
        <v>156</v>
      </c>
      <c r="G23" s="279"/>
      <c r="H23" s="279"/>
      <c r="I23" s="162"/>
      <c r="J23" s="162"/>
      <c r="K23" s="162"/>
      <c r="L23" s="162"/>
      <c r="M23" s="212"/>
      <c r="N23" s="158"/>
      <c r="O23" s="170">
        <v>0.375000000000001</v>
      </c>
      <c r="P23" s="170">
        <v>0.58333333333333404</v>
      </c>
    </row>
    <row r="24" spans="1:16" ht="54.75" customHeight="1" x14ac:dyDescent="0.25">
      <c r="A24" s="154"/>
      <c r="B24" s="179" t="s">
        <v>72</v>
      </c>
      <c r="C24" s="228" t="s">
        <v>31</v>
      </c>
      <c r="D24" s="268">
        <f>D23*D21</f>
        <v>625</v>
      </c>
      <c r="E24" s="268"/>
      <c r="F24" s="279"/>
      <c r="G24" s="279"/>
      <c r="H24" s="279"/>
      <c r="I24" s="162"/>
      <c r="J24" s="162"/>
      <c r="K24" s="162"/>
      <c r="L24" s="162"/>
      <c r="M24" s="212"/>
      <c r="N24" s="158"/>
      <c r="O24" s="170">
        <v>0.38541666666666702</v>
      </c>
      <c r="P24" s="170">
        <v>0.59375</v>
      </c>
    </row>
    <row r="25" spans="1:16" ht="30" customHeight="1" x14ac:dyDescent="0.25">
      <c r="A25" s="154"/>
      <c r="B25" s="162"/>
      <c r="C25" s="162"/>
      <c r="D25" s="163"/>
      <c r="E25" s="162"/>
      <c r="F25" s="162"/>
      <c r="G25" s="162"/>
      <c r="H25" s="162"/>
      <c r="I25" s="162"/>
      <c r="J25" s="162"/>
      <c r="K25" s="162"/>
      <c r="L25" s="162"/>
      <c r="M25" s="212"/>
      <c r="N25" s="158"/>
      <c r="O25" s="170">
        <v>0.39583333333333398</v>
      </c>
      <c r="P25" s="170">
        <v>0.60416666666666696</v>
      </c>
    </row>
    <row r="26" spans="1:16" ht="30" customHeight="1" x14ac:dyDescent="0.25">
      <c r="A26" s="154"/>
      <c r="B26" s="154"/>
      <c r="C26" s="154"/>
      <c r="D26" s="189"/>
      <c r="E26" s="154"/>
      <c r="F26" s="154"/>
      <c r="G26" s="154"/>
      <c r="H26" s="154"/>
      <c r="I26" s="154"/>
      <c r="J26" s="154"/>
      <c r="K26" s="154"/>
      <c r="L26" s="154"/>
      <c r="M26" s="212"/>
      <c r="N26" s="158"/>
      <c r="O26" s="170">
        <v>0.406250000000001</v>
      </c>
      <c r="P26" s="170">
        <v>0.61458333333333404</v>
      </c>
    </row>
    <row r="27" spans="1:16" ht="30" customHeight="1" x14ac:dyDescent="0.25">
      <c r="A27" s="154"/>
      <c r="B27" s="154"/>
      <c r="C27" s="154"/>
      <c r="D27" s="189"/>
      <c r="E27" s="154"/>
      <c r="F27" s="154"/>
      <c r="G27" s="154"/>
      <c r="H27" s="154"/>
      <c r="I27" s="154"/>
      <c r="J27" s="154"/>
      <c r="K27" s="154"/>
      <c r="L27" s="154"/>
      <c r="M27" s="212"/>
      <c r="N27" s="158"/>
      <c r="O27" s="170">
        <v>0.41666666666666702</v>
      </c>
      <c r="P27" s="170">
        <v>0.625</v>
      </c>
    </row>
    <row r="28" spans="1:16" ht="30" customHeight="1" x14ac:dyDescent="0.25">
      <c r="A28" s="154"/>
      <c r="B28" s="154"/>
      <c r="C28" s="154"/>
      <c r="D28" s="189"/>
      <c r="E28" s="154"/>
      <c r="F28" s="154"/>
      <c r="G28" s="154"/>
      <c r="H28" s="154"/>
      <c r="I28" s="154"/>
      <c r="J28" s="154"/>
      <c r="K28" s="154"/>
      <c r="L28" s="154"/>
      <c r="M28" s="212"/>
      <c r="N28" s="158"/>
      <c r="O28" s="170">
        <v>0.42708333333333398</v>
      </c>
      <c r="P28" s="170">
        <v>0.63541666666666696</v>
      </c>
    </row>
    <row r="29" spans="1:16" ht="30" customHeight="1" x14ac:dyDescent="0.25">
      <c r="A29" s="154"/>
      <c r="B29" s="154"/>
      <c r="C29" s="154"/>
      <c r="D29" s="189"/>
      <c r="E29" s="154"/>
      <c r="F29" s="154"/>
      <c r="G29" s="154"/>
      <c r="H29" s="154"/>
      <c r="I29" s="154"/>
      <c r="J29" s="154"/>
      <c r="K29" s="154"/>
      <c r="L29" s="154"/>
      <c r="M29" s="212"/>
      <c r="N29" s="158"/>
      <c r="O29" s="170">
        <v>0.437500000000001</v>
      </c>
      <c r="P29" s="170">
        <v>0.64583333333333404</v>
      </c>
    </row>
    <row r="30" spans="1:16" ht="30" customHeight="1" x14ac:dyDescent="0.25">
      <c r="A30" s="154"/>
      <c r="B30" s="154"/>
      <c r="C30" s="154"/>
      <c r="D30" s="189"/>
      <c r="E30" s="154"/>
      <c r="F30" s="154"/>
      <c r="G30" s="154"/>
      <c r="H30" s="154"/>
      <c r="I30" s="154"/>
      <c r="J30" s="154"/>
      <c r="K30" s="154"/>
      <c r="L30" s="154"/>
      <c r="M30" s="212"/>
      <c r="N30" s="158"/>
      <c r="O30" s="170">
        <v>0.44791666666666702</v>
      </c>
      <c r="P30" s="170">
        <v>0.65625</v>
      </c>
    </row>
    <row r="31" spans="1:16" ht="30" customHeight="1" x14ac:dyDescent="0.25">
      <c r="A31" s="154"/>
      <c r="B31" s="154"/>
      <c r="C31" s="154"/>
      <c r="D31" s="189"/>
      <c r="E31" s="154"/>
      <c r="F31" s="154"/>
      <c r="G31" s="154"/>
      <c r="H31" s="154"/>
      <c r="I31" s="154"/>
      <c r="J31" s="154"/>
      <c r="K31" s="154"/>
      <c r="L31" s="154"/>
      <c r="M31" s="212"/>
      <c r="N31" s="158"/>
      <c r="O31" s="170">
        <v>0.45833333333333398</v>
      </c>
      <c r="P31" s="170">
        <v>0.66666666666666696</v>
      </c>
    </row>
    <row r="32" spans="1:16" ht="30" customHeight="1" x14ac:dyDescent="0.25">
      <c r="A32" s="154"/>
      <c r="B32" s="154"/>
      <c r="C32" s="154"/>
      <c r="D32" s="189"/>
      <c r="E32" s="154"/>
      <c r="F32" s="154"/>
      <c r="G32" s="154"/>
      <c r="H32" s="154"/>
      <c r="I32" s="154"/>
      <c r="J32" s="154"/>
      <c r="K32" s="154"/>
      <c r="L32" s="154"/>
      <c r="M32" s="212"/>
      <c r="N32" s="158"/>
      <c r="O32" s="170">
        <v>0.468750000000001</v>
      </c>
      <c r="P32" s="170">
        <v>0.67708333333333404</v>
      </c>
    </row>
    <row r="33" spans="1:16" ht="30" customHeight="1" x14ac:dyDescent="0.25">
      <c r="A33" s="154"/>
      <c r="B33" s="154"/>
      <c r="C33" s="154"/>
      <c r="D33" s="189"/>
      <c r="E33" s="154"/>
      <c r="F33" s="154"/>
      <c r="G33" s="154"/>
      <c r="H33" s="154"/>
      <c r="I33" s="154"/>
      <c r="J33" s="154"/>
      <c r="K33" s="154"/>
      <c r="L33" s="154"/>
      <c r="M33" s="212"/>
      <c r="N33" s="158"/>
      <c r="O33" s="170">
        <v>0.47916666666666802</v>
      </c>
      <c r="P33" s="170">
        <v>0.687500000000001</v>
      </c>
    </row>
    <row r="34" spans="1:16" ht="30" customHeight="1" x14ac:dyDescent="0.25">
      <c r="A34" s="154"/>
      <c r="B34" s="154"/>
      <c r="C34" s="154"/>
      <c r="D34" s="189"/>
      <c r="E34" s="154"/>
      <c r="F34" s="154"/>
      <c r="G34" s="154"/>
      <c r="H34" s="154"/>
      <c r="I34" s="154"/>
      <c r="J34" s="154"/>
      <c r="K34" s="154"/>
      <c r="L34" s="154"/>
      <c r="M34" s="212"/>
      <c r="N34" s="158"/>
      <c r="O34" s="170">
        <v>0.48958333333333398</v>
      </c>
      <c r="P34" s="170">
        <v>0.69791666666666696</v>
      </c>
    </row>
    <row r="35" spans="1:16" ht="30" customHeight="1" x14ac:dyDescent="0.25">
      <c r="A35" s="154"/>
      <c r="B35" s="154"/>
      <c r="C35" s="154"/>
      <c r="D35" s="189"/>
      <c r="E35" s="154"/>
      <c r="F35" s="154"/>
      <c r="G35" s="154"/>
      <c r="H35" s="154"/>
      <c r="I35" s="154"/>
      <c r="J35" s="154"/>
      <c r="K35" s="154"/>
      <c r="L35" s="154"/>
      <c r="M35" s="212"/>
      <c r="N35" s="158"/>
      <c r="O35" s="170">
        <v>0.500000000000001</v>
      </c>
      <c r="P35" s="170">
        <v>0.70833333333333404</v>
      </c>
    </row>
    <row r="36" spans="1:16" ht="30" customHeight="1" x14ac:dyDescent="0.25">
      <c r="A36" s="154"/>
      <c r="B36" s="154"/>
      <c r="C36" s="154"/>
      <c r="D36" s="189"/>
      <c r="E36" s="154"/>
      <c r="F36" s="154"/>
      <c r="G36" s="154"/>
      <c r="H36" s="154"/>
      <c r="I36" s="154"/>
      <c r="J36" s="154"/>
      <c r="K36" s="154"/>
      <c r="L36" s="154"/>
      <c r="M36" s="212"/>
      <c r="N36" s="158"/>
      <c r="O36" s="170">
        <v>0.51041666666666796</v>
      </c>
      <c r="P36" s="170">
        <v>0.718750000000001</v>
      </c>
    </row>
    <row r="37" spans="1:16" ht="30" customHeight="1" x14ac:dyDescent="0.25">
      <c r="A37" s="154"/>
      <c r="B37" s="154"/>
      <c r="C37" s="154"/>
      <c r="D37" s="189"/>
      <c r="E37" s="154"/>
      <c r="F37" s="154"/>
      <c r="G37" s="154"/>
      <c r="H37" s="154"/>
      <c r="I37" s="154"/>
      <c r="J37" s="154"/>
      <c r="K37" s="154"/>
      <c r="L37" s="154"/>
      <c r="M37" s="212"/>
      <c r="N37" s="158"/>
      <c r="O37" s="170">
        <v>0.52083333333333404</v>
      </c>
      <c r="P37" s="170">
        <v>0.72916666666666696</v>
      </c>
    </row>
    <row r="38" spans="1:16" ht="30" customHeight="1" x14ac:dyDescent="0.25">
      <c r="A38" s="154"/>
      <c r="B38" s="154"/>
      <c r="C38" s="154"/>
      <c r="D38" s="189"/>
      <c r="E38" s="154"/>
      <c r="F38" s="154"/>
      <c r="G38" s="154"/>
      <c r="H38" s="154"/>
      <c r="I38" s="154"/>
      <c r="J38" s="154"/>
      <c r="K38" s="154"/>
      <c r="L38" s="154"/>
      <c r="M38" s="212"/>
      <c r="N38" s="158"/>
      <c r="O38" s="170">
        <v>0.531250000000001</v>
      </c>
      <c r="P38" s="170">
        <v>0.73958333333333404</v>
      </c>
    </row>
    <row r="39" spans="1:16" ht="30" customHeight="1" x14ac:dyDescent="0.25">
      <c r="A39" s="154"/>
      <c r="B39" s="154"/>
      <c r="C39" s="154"/>
      <c r="D39" s="189"/>
      <c r="E39" s="154"/>
      <c r="F39" s="154"/>
      <c r="G39" s="154"/>
      <c r="H39" s="154"/>
      <c r="I39" s="154"/>
      <c r="J39" s="154"/>
      <c r="K39" s="154"/>
      <c r="L39" s="154"/>
      <c r="M39" s="212"/>
      <c r="N39" s="158"/>
      <c r="O39" s="170">
        <v>0.54166666666666796</v>
      </c>
      <c r="P39" s="170">
        <v>0.750000000000001</v>
      </c>
    </row>
    <row r="40" spans="1:16" ht="30" customHeight="1" x14ac:dyDescent="0.25">
      <c r="A40" s="154"/>
      <c r="B40" s="154"/>
      <c r="C40" s="154"/>
      <c r="D40" s="189"/>
      <c r="E40" s="154"/>
      <c r="F40" s="154"/>
      <c r="G40" s="154"/>
      <c r="H40" s="154"/>
      <c r="I40" s="154"/>
      <c r="J40" s="154"/>
      <c r="K40" s="154"/>
      <c r="L40" s="154"/>
      <c r="M40" s="212"/>
      <c r="N40" s="158"/>
      <c r="O40" s="170">
        <v>0.55208333333333404</v>
      </c>
      <c r="P40" s="170">
        <v>0.76041666666666696</v>
      </c>
    </row>
    <row r="41" spans="1:16" ht="30" customHeight="1" x14ac:dyDescent="0.25">
      <c r="A41" s="154"/>
      <c r="B41" s="154"/>
      <c r="C41" s="154"/>
      <c r="D41" s="189"/>
      <c r="E41" s="154"/>
      <c r="F41" s="154"/>
      <c r="G41" s="154"/>
      <c r="H41" s="154"/>
      <c r="I41" s="154"/>
      <c r="J41" s="154"/>
      <c r="K41" s="154"/>
      <c r="L41" s="154"/>
      <c r="M41" s="212"/>
      <c r="N41" s="158"/>
      <c r="O41" s="170">
        <v>0.562500000000001</v>
      </c>
      <c r="P41" s="170">
        <v>0.77083333333333404</v>
      </c>
    </row>
    <row r="42" spans="1:16" ht="30" customHeight="1" x14ac:dyDescent="0.25">
      <c r="A42" s="154"/>
      <c r="B42" s="154"/>
      <c r="C42" s="154"/>
      <c r="D42" s="189"/>
      <c r="E42" s="154"/>
      <c r="F42" s="154"/>
      <c r="G42" s="154"/>
      <c r="H42" s="154"/>
      <c r="I42" s="154"/>
      <c r="J42" s="154"/>
      <c r="K42" s="154"/>
      <c r="L42" s="154"/>
      <c r="M42" s="212"/>
      <c r="N42" s="158"/>
      <c r="O42" s="170">
        <v>0.57291666666666796</v>
      </c>
      <c r="P42" s="170">
        <v>0.781250000000001</v>
      </c>
    </row>
    <row r="43" spans="1:16" ht="30" customHeight="1" x14ac:dyDescent="0.25">
      <c r="A43" s="154"/>
      <c r="B43" s="154"/>
      <c r="C43" s="154"/>
      <c r="D43" s="189"/>
      <c r="E43" s="154"/>
      <c r="F43" s="154"/>
      <c r="G43" s="154"/>
      <c r="H43" s="154"/>
      <c r="I43" s="154"/>
      <c r="J43" s="154"/>
      <c r="K43" s="154"/>
      <c r="L43" s="154"/>
      <c r="M43" s="212"/>
      <c r="N43" s="158"/>
      <c r="O43" s="170">
        <v>0.58333333333333404</v>
      </c>
      <c r="P43" s="170">
        <v>0.79166666666666696</v>
      </c>
    </row>
    <row r="44" spans="1:16" ht="30" customHeight="1" x14ac:dyDescent="0.25">
      <c r="A44" s="154"/>
      <c r="B44" s="154"/>
      <c r="C44" s="154"/>
      <c r="D44" s="189"/>
      <c r="E44" s="154"/>
      <c r="F44" s="154"/>
      <c r="G44" s="154"/>
      <c r="H44" s="154"/>
      <c r="I44" s="154"/>
      <c r="J44" s="154"/>
      <c r="K44" s="154"/>
      <c r="L44" s="154"/>
      <c r="M44" s="212"/>
      <c r="N44" s="158"/>
      <c r="O44" s="170">
        <v>0.593750000000001</v>
      </c>
      <c r="P44" s="170">
        <v>0.80208333333333404</v>
      </c>
    </row>
    <row r="45" spans="1:16" ht="30" customHeight="1" x14ac:dyDescent="0.25">
      <c r="A45" s="154"/>
      <c r="B45" s="154"/>
      <c r="C45" s="154"/>
      <c r="D45" s="189"/>
      <c r="E45" s="154"/>
      <c r="F45" s="154"/>
      <c r="G45" s="154"/>
      <c r="H45" s="154"/>
      <c r="I45" s="154"/>
      <c r="J45" s="154"/>
      <c r="K45" s="154"/>
      <c r="L45" s="154"/>
      <c r="M45" s="212"/>
      <c r="N45" s="158"/>
      <c r="O45" s="170">
        <v>0.60416666666666796</v>
      </c>
      <c r="P45" s="170">
        <v>0.812500000000001</v>
      </c>
    </row>
    <row r="46" spans="1:16" ht="30" customHeight="1" x14ac:dyDescent="0.25">
      <c r="A46" s="154"/>
      <c r="B46" s="154"/>
      <c r="C46" s="154"/>
      <c r="D46" s="189"/>
      <c r="E46" s="154"/>
      <c r="F46" s="154"/>
      <c r="G46" s="154"/>
      <c r="H46" s="154"/>
      <c r="I46" s="154"/>
      <c r="J46" s="154"/>
      <c r="K46" s="154"/>
      <c r="L46" s="154"/>
      <c r="M46" s="212"/>
      <c r="N46" s="158"/>
      <c r="O46" s="170">
        <v>0.61458333333333404</v>
      </c>
      <c r="P46" s="170">
        <v>0.82291666666666696</v>
      </c>
    </row>
    <row r="47" spans="1:16" ht="30" customHeight="1" x14ac:dyDescent="0.25">
      <c r="A47" s="154"/>
      <c r="B47" s="154"/>
      <c r="C47" s="154"/>
      <c r="D47" s="189"/>
      <c r="E47" s="154"/>
      <c r="F47" s="154"/>
      <c r="G47" s="154"/>
      <c r="H47" s="154"/>
      <c r="I47" s="154"/>
      <c r="J47" s="154"/>
      <c r="K47" s="154"/>
      <c r="L47" s="154"/>
      <c r="M47" s="212"/>
      <c r="N47" s="158"/>
      <c r="O47" s="170">
        <v>0.625000000000001</v>
      </c>
      <c r="P47" s="170">
        <v>0.83333333333333404</v>
      </c>
    </row>
    <row r="48" spans="1:16" ht="30" customHeight="1" x14ac:dyDescent="0.25">
      <c r="A48" s="154"/>
      <c r="B48" s="154"/>
      <c r="C48" s="154"/>
      <c r="D48" s="189"/>
      <c r="E48" s="154"/>
      <c r="F48" s="154"/>
      <c r="G48" s="154"/>
      <c r="H48" s="154"/>
      <c r="I48" s="154"/>
      <c r="J48" s="154"/>
      <c r="K48" s="154"/>
      <c r="L48" s="154"/>
      <c r="M48" s="212"/>
      <c r="N48" s="158"/>
      <c r="O48" s="170">
        <v>0.63541666666666796</v>
      </c>
      <c r="P48" s="170">
        <v>0.843750000000001</v>
      </c>
    </row>
    <row r="49" spans="1:16" ht="30" customHeight="1" x14ac:dyDescent="0.25">
      <c r="A49" s="154"/>
      <c r="B49" s="154"/>
      <c r="C49" s="154"/>
      <c r="D49" s="189"/>
      <c r="E49" s="154"/>
      <c r="F49" s="154"/>
      <c r="G49" s="154"/>
      <c r="H49" s="154"/>
      <c r="I49" s="154"/>
      <c r="J49" s="154"/>
      <c r="K49" s="154"/>
      <c r="L49" s="154"/>
      <c r="M49" s="212"/>
      <c r="N49" s="158"/>
      <c r="O49" s="170">
        <v>0.64583333333333504</v>
      </c>
      <c r="P49" s="170">
        <v>0.85416666666666796</v>
      </c>
    </row>
    <row r="50" spans="1:16" ht="30" customHeight="1" x14ac:dyDescent="0.25">
      <c r="A50" s="154"/>
      <c r="B50" s="154"/>
      <c r="C50" s="154"/>
      <c r="D50" s="189"/>
      <c r="E50" s="154"/>
      <c r="F50" s="154"/>
      <c r="G50" s="154"/>
      <c r="H50" s="154"/>
      <c r="I50" s="154"/>
      <c r="J50" s="154"/>
      <c r="K50" s="154"/>
      <c r="L50" s="154"/>
      <c r="M50" s="212"/>
      <c r="N50" s="158"/>
      <c r="O50" s="170">
        <v>0.656250000000001</v>
      </c>
      <c r="P50" s="170">
        <v>0.86458333333333404</v>
      </c>
    </row>
    <row r="51" spans="1:16" ht="30" customHeight="1" x14ac:dyDescent="0.25">
      <c r="A51" s="154"/>
      <c r="B51" s="154"/>
      <c r="C51" s="154"/>
      <c r="D51" s="189"/>
      <c r="E51" s="154"/>
      <c r="F51" s="154"/>
      <c r="G51" s="154"/>
      <c r="H51" s="154"/>
      <c r="I51" s="154"/>
      <c r="J51" s="154"/>
      <c r="K51" s="154"/>
      <c r="L51" s="154"/>
      <c r="M51" s="212"/>
      <c r="N51" s="158"/>
      <c r="O51" s="170">
        <v>0.66666666666666796</v>
      </c>
      <c r="P51" s="170">
        <v>0.875000000000001</v>
      </c>
    </row>
    <row r="52" spans="1:16" ht="30" customHeight="1" x14ac:dyDescent="0.25">
      <c r="A52" s="154"/>
      <c r="B52" s="154"/>
      <c r="C52" s="154"/>
      <c r="D52" s="189"/>
      <c r="E52" s="154"/>
      <c r="F52" s="154"/>
      <c r="G52" s="154"/>
      <c r="H52" s="154"/>
      <c r="I52" s="154"/>
      <c r="J52" s="154"/>
      <c r="K52" s="154"/>
      <c r="L52" s="154"/>
      <c r="M52" s="212"/>
      <c r="N52" s="158"/>
      <c r="O52" s="170">
        <v>0.67708333333333504</v>
      </c>
      <c r="P52" s="170">
        <v>0.88541666666666796</v>
      </c>
    </row>
    <row r="53" spans="1:16" ht="30" customHeight="1" x14ac:dyDescent="0.25">
      <c r="A53" s="154"/>
      <c r="B53" s="154"/>
      <c r="C53" s="154"/>
      <c r="D53" s="189"/>
      <c r="E53" s="154"/>
      <c r="F53" s="154"/>
      <c r="G53" s="154"/>
      <c r="H53" s="154"/>
      <c r="I53" s="154"/>
      <c r="J53" s="154"/>
      <c r="K53" s="154"/>
      <c r="L53" s="154"/>
      <c r="M53" s="212"/>
      <c r="N53" s="158"/>
      <c r="O53" s="170">
        <v>0.687500000000001</v>
      </c>
      <c r="P53" s="170">
        <v>0.89583333333333404</v>
      </c>
    </row>
    <row r="54" spans="1:16" ht="30" customHeight="1" x14ac:dyDescent="0.25">
      <c r="A54" s="154"/>
      <c r="B54" s="154"/>
      <c r="C54" s="154"/>
      <c r="D54" s="189"/>
      <c r="E54" s="154"/>
      <c r="F54" s="154"/>
      <c r="G54" s="154"/>
      <c r="H54" s="154"/>
      <c r="I54" s="154"/>
      <c r="J54" s="154"/>
      <c r="K54" s="154"/>
      <c r="L54" s="154"/>
      <c r="M54" s="212"/>
      <c r="N54" s="158"/>
      <c r="O54" s="170">
        <v>0.69791666666666796</v>
      </c>
      <c r="P54" s="170">
        <v>0.906250000000001</v>
      </c>
    </row>
    <row r="55" spans="1:16" ht="30" customHeight="1" x14ac:dyDescent="0.25">
      <c r="A55" s="154"/>
      <c r="B55" s="154"/>
      <c r="C55" s="154"/>
      <c r="D55" s="189"/>
      <c r="E55" s="154"/>
      <c r="F55" s="154"/>
      <c r="G55" s="154"/>
      <c r="H55" s="154"/>
      <c r="I55" s="154"/>
      <c r="J55" s="154"/>
      <c r="K55" s="154"/>
      <c r="L55" s="154"/>
      <c r="M55" s="212"/>
      <c r="N55" s="158"/>
      <c r="O55" s="170">
        <v>0.70833333333333504</v>
      </c>
      <c r="P55" s="170">
        <v>0.91666666666666796</v>
      </c>
    </row>
    <row r="56" spans="1:16" ht="30" customHeight="1" x14ac:dyDescent="0.25">
      <c r="A56" s="154"/>
      <c r="B56" s="154"/>
      <c r="C56" s="154"/>
      <c r="D56" s="189"/>
      <c r="E56" s="154"/>
      <c r="F56" s="154"/>
      <c r="G56" s="154"/>
      <c r="H56" s="154"/>
      <c r="I56" s="154"/>
      <c r="J56" s="154"/>
      <c r="K56" s="154"/>
      <c r="L56" s="154"/>
      <c r="M56" s="212"/>
      <c r="N56" s="158"/>
      <c r="O56" s="170">
        <v>0.718750000000001</v>
      </c>
      <c r="P56" s="170">
        <v>0.92708333333333404</v>
      </c>
    </row>
    <row r="57" spans="1:16" ht="30" customHeight="1" x14ac:dyDescent="0.25">
      <c r="A57" s="154"/>
      <c r="B57" s="154"/>
      <c r="C57" s="154"/>
      <c r="D57" s="189"/>
      <c r="E57" s="154"/>
      <c r="F57" s="154"/>
      <c r="G57" s="154"/>
      <c r="H57" s="154"/>
      <c r="I57" s="154"/>
      <c r="J57" s="154"/>
      <c r="K57" s="154"/>
      <c r="L57" s="154"/>
      <c r="M57" s="212"/>
      <c r="N57" s="158"/>
      <c r="O57" s="170">
        <v>0.72916666666666796</v>
      </c>
      <c r="P57" s="170">
        <v>0.937500000000001</v>
      </c>
    </row>
    <row r="58" spans="1:16" ht="30" customHeight="1" x14ac:dyDescent="0.25">
      <c r="A58" s="154"/>
      <c r="B58" s="154"/>
      <c r="C58" s="154"/>
      <c r="D58" s="189"/>
      <c r="E58" s="154"/>
      <c r="F58" s="154"/>
      <c r="G58" s="154"/>
      <c r="H58" s="154"/>
      <c r="I58" s="154"/>
      <c r="J58" s="154"/>
      <c r="K58" s="154"/>
      <c r="L58" s="154"/>
      <c r="M58" s="212"/>
      <c r="N58" s="158"/>
      <c r="O58" s="170">
        <v>0.73958333333333504</v>
      </c>
      <c r="P58" s="170">
        <v>0.94791666666666796</v>
      </c>
    </row>
    <row r="59" spans="1:16" ht="30" customHeight="1" x14ac:dyDescent="0.25">
      <c r="A59" s="154"/>
      <c r="B59" s="154"/>
      <c r="C59" s="154"/>
      <c r="D59" s="189"/>
      <c r="E59" s="154"/>
      <c r="F59" s="154"/>
      <c r="G59" s="154"/>
      <c r="H59" s="154"/>
      <c r="I59" s="154"/>
      <c r="J59" s="154"/>
      <c r="K59" s="154"/>
      <c r="L59" s="154"/>
      <c r="M59" s="212"/>
      <c r="N59" s="158"/>
      <c r="O59" s="170">
        <v>0.750000000000001</v>
      </c>
      <c r="P59" s="170">
        <v>0.95833333333333404</v>
      </c>
    </row>
    <row r="60" spans="1:16" ht="30" customHeight="1" x14ac:dyDescent="0.25">
      <c r="A60" s="154"/>
      <c r="B60" s="154"/>
      <c r="C60" s="154"/>
      <c r="D60" s="189"/>
      <c r="E60" s="154"/>
      <c r="F60" s="154"/>
      <c r="G60" s="154"/>
      <c r="H60" s="154"/>
      <c r="I60" s="154"/>
      <c r="J60" s="154"/>
      <c r="K60" s="154"/>
      <c r="L60" s="154"/>
      <c r="M60" s="212"/>
      <c r="N60" s="158"/>
      <c r="O60" s="170">
        <v>0.76041666666666796</v>
      </c>
      <c r="P60" s="170">
        <v>0.968750000000001</v>
      </c>
    </row>
    <row r="61" spans="1:16" ht="30" customHeight="1" x14ac:dyDescent="0.25">
      <c r="A61" s="154"/>
      <c r="B61" s="154"/>
      <c r="C61" s="154"/>
      <c r="D61" s="189"/>
      <c r="E61" s="154"/>
      <c r="F61" s="154"/>
      <c r="G61" s="154"/>
      <c r="H61" s="154"/>
      <c r="I61" s="154"/>
      <c r="J61" s="154"/>
      <c r="K61" s="154"/>
      <c r="L61" s="154"/>
      <c r="M61" s="212"/>
      <c r="N61" s="158"/>
      <c r="O61" s="170">
        <v>0.77083333333333504</v>
      </c>
      <c r="P61" s="170">
        <v>0.97916666666666796</v>
      </c>
    </row>
    <row r="62" spans="1:16" ht="30" customHeight="1" x14ac:dyDescent="0.25">
      <c r="A62" s="154"/>
      <c r="B62" s="154"/>
      <c r="C62" s="154"/>
      <c r="D62" s="189"/>
      <c r="E62" s="154"/>
      <c r="F62" s="154"/>
      <c r="G62" s="154"/>
      <c r="H62" s="154"/>
      <c r="I62" s="154"/>
      <c r="J62" s="154"/>
      <c r="K62" s="154"/>
      <c r="L62" s="154"/>
      <c r="M62" s="212"/>
      <c r="N62" s="158"/>
      <c r="O62" s="170">
        <v>0.781250000000001</v>
      </c>
      <c r="P62" s="170">
        <v>0.98958333333333404</v>
      </c>
    </row>
    <row r="63" spans="1:16" ht="30" customHeight="1" x14ac:dyDescent="0.25">
      <c r="A63" s="154"/>
      <c r="B63" s="154"/>
      <c r="C63" s="154"/>
      <c r="D63" s="189"/>
      <c r="E63" s="154"/>
      <c r="F63" s="154"/>
      <c r="G63" s="154"/>
      <c r="H63" s="154"/>
      <c r="I63" s="154"/>
      <c r="J63" s="154"/>
      <c r="K63" s="154"/>
      <c r="L63" s="154"/>
      <c r="M63" s="212"/>
      <c r="N63" s="158"/>
      <c r="O63" s="170">
        <v>0.79166666666666796</v>
      </c>
    </row>
    <row r="64" spans="1:16" ht="30" customHeight="1" x14ac:dyDescent="0.25">
      <c r="A64" s="154"/>
      <c r="B64" s="154"/>
      <c r="C64" s="154"/>
      <c r="D64" s="189"/>
      <c r="E64" s="154"/>
      <c r="F64" s="154"/>
      <c r="G64" s="154"/>
      <c r="H64" s="154"/>
      <c r="I64" s="154"/>
      <c r="J64" s="154"/>
      <c r="K64" s="154"/>
      <c r="L64" s="154"/>
      <c r="M64" s="212"/>
      <c r="N64" s="158"/>
      <c r="O64" s="170">
        <v>0.80208333333333504</v>
      </c>
    </row>
    <row r="65" spans="1:15" ht="30" customHeight="1" x14ac:dyDescent="0.25">
      <c r="A65" s="154"/>
      <c r="B65" s="154"/>
      <c r="C65" s="154"/>
      <c r="D65" s="189"/>
      <c r="E65" s="154"/>
      <c r="F65" s="154"/>
      <c r="G65" s="154"/>
      <c r="H65" s="154"/>
      <c r="I65" s="154"/>
      <c r="J65" s="154"/>
      <c r="K65" s="154"/>
      <c r="L65" s="154"/>
      <c r="M65" s="212"/>
      <c r="N65" s="158"/>
      <c r="O65" s="170">
        <v>0.812500000000001</v>
      </c>
    </row>
    <row r="66" spans="1:15" ht="30" customHeight="1" x14ac:dyDescent="0.25">
      <c r="A66" s="154"/>
      <c r="B66" s="154"/>
      <c r="C66" s="154"/>
      <c r="D66" s="189"/>
      <c r="E66" s="154"/>
      <c r="F66" s="154"/>
      <c r="G66" s="154"/>
      <c r="H66" s="154"/>
      <c r="I66" s="154"/>
      <c r="J66" s="154"/>
      <c r="K66" s="154"/>
      <c r="L66" s="154"/>
      <c r="M66" s="212"/>
      <c r="N66" s="158"/>
      <c r="O66" s="170">
        <v>0.82291666666666796</v>
      </c>
    </row>
    <row r="67" spans="1:15" ht="30" customHeight="1" x14ac:dyDescent="0.25">
      <c r="A67" s="154"/>
      <c r="B67" s="154"/>
      <c r="C67" s="154"/>
      <c r="D67" s="189"/>
      <c r="E67" s="154"/>
      <c r="F67" s="154"/>
      <c r="G67" s="154"/>
      <c r="H67" s="154"/>
      <c r="I67" s="154"/>
      <c r="J67" s="154"/>
      <c r="K67" s="154"/>
      <c r="L67" s="154"/>
      <c r="M67" s="212"/>
      <c r="N67" s="158"/>
      <c r="O67" s="170">
        <v>0.83333333333333504</v>
      </c>
    </row>
    <row r="68" spans="1:15" ht="30" customHeight="1" x14ac:dyDescent="0.25">
      <c r="A68" s="154"/>
      <c r="B68" s="154"/>
      <c r="C68" s="154"/>
      <c r="D68" s="189"/>
      <c r="E68" s="154"/>
      <c r="F68" s="154"/>
      <c r="G68" s="154"/>
      <c r="H68" s="154"/>
      <c r="I68" s="154"/>
      <c r="J68" s="154"/>
      <c r="K68" s="154"/>
      <c r="L68" s="154"/>
      <c r="M68" s="212"/>
      <c r="N68" s="158"/>
      <c r="O68" s="170">
        <v>0.843750000000002</v>
      </c>
    </row>
    <row r="69" spans="1:15" ht="30" customHeight="1" x14ac:dyDescent="0.25">
      <c r="A69" s="154"/>
      <c r="B69" s="154"/>
      <c r="C69" s="154"/>
      <c r="D69" s="189"/>
      <c r="E69" s="154"/>
      <c r="F69" s="154"/>
      <c r="G69" s="154"/>
      <c r="H69" s="154"/>
      <c r="I69" s="154"/>
      <c r="J69" s="154"/>
      <c r="K69" s="154"/>
      <c r="L69" s="154"/>
      <c r="M69" s="212"/>
      <c r="N69" s="158"/>
      <c r="O69" s="170">
        <v>0.85416666666666796</v>
      </c>
    </row>
    <row r="70" spans="1:15" ht="30" customHeight="1" x14ac:dyDescent="0.25">
      <c r="A70" s="154"/>
      <c r="B70" s="154"/>
      <c r="C70" s="154"/>
      <c r="D70" s="189"/>
      <c r="E70" s="154"/>
      <c r="F70" s="154"/>
      <c r="G70" s="154"/>
      <c r="H70" s="154"/>
      <c r="I70" s="154"/>
      <c r="J70" s="154"/>
      <c r="K70" s="154"/>
      <c r="L70" s="154"/>
      <c r="M70" s="212"/>
      <c r="N70" s="158"/>
      <c r="O70" s="170">
        <v>0.86458333333333504</v>
      </c>
    </row>
    <row r="71" spans="1:15" ht="30" customHeight="1" x14ac:dyDescent="0.25">
      <c r="A71" s="154"/>
      <c r="B71" s="154"/>
      <c r="C71" s="154"/>
      <c r="D71" s="189"/>
      <c r="E71" s="154"/>
      <c r="F71" s="154"/>
      <c r="G71" s="154"/>
      <c r="H71" s="154"/>
      <c r="I71" s="154"/>
      <c r="J71" s="154"/>
      <c r="K71" s="154"/>
      <c r="L71" s="154"/>
      <c r="M71" s="212"/>
      <c r="N71" s="158"/>
      <c r="O71" s="170">
        <v>0.875000000000002</v>
      </c>
    </row>
    <row r="72" spans="1:15" ht="30" customHeight="1" x14ac:dyDescent="0.25">
      <c r="A72" s="154"/>
      <c r="B72" s="154"/>
      <c r="C72" s="154"/>
      <c r="D72" s="189"/>
      <c r="E72" s="154"/>
      <c r="F72" s="154"/>
      <c r="G72" s="154"/>
      <c r="H72" s="154"/>
      <c r="I72" s="154"/>
      <c r="J72" s="154"/>
      <c r="K72" s="154"/>
      <c r="L72" s="154"/>
      <c r="M72" s="212"/>
      <c r="N72" s="158"/>
      <c r="O72" s="170">
        <v>0.88541666666666796</v>
      </c>
    </row>
    <row r="73" spans="1:15" ht="30" customHeight="1" x14ac:dyDescent="0.25">
      <c r="A73" s="154"/>
      <c r="B73" s="154"/>
      <c r="C73" s="154"/>
      <c r="D73" s="189"/>
      <c r="E73" s="154"/>
      <c r="F73" s="154"/>
      <c r="G73" s="154"/>
      <c r="H73" s="154"/>
      <c r="I73" s="154"/>
      <c r="J73" s="154"/>
      <c r="K73" s="154"/>
      <c r="L73" s="154"/>
      <c r="M73" s="212"/>
      <c r="N73" s="158"/>
      <c r="O73" s="170">
        <v>0.89583333333333504</v>
      </c>
    </row>
    <row r="74" spans="1:15" ht="30" customHeight="1" x14ac:dyDescent="0.25">
      <c r="A74" s="154"/>
      <c r="B74" s="154"/>
      <c r="C74" s="154"/>
      <c r="D74" s="189"/>
      <c r="E74" s="154"/>
      <c r="F74" s="154"/>
      <c r="G74" s="154"/>
      <c r="H74" s="154"/>
      <c r="I74" s="154"/>
      <c r="J74" s="154"/>
      <c r="K74" s="154"/>
      <c r="L74" s="154"/>
      <c r="M74" s="212"/>
      <c r="N74" s="158"/>
      <c r="O74" s="170">
        <v>0.906250000000002</v>
      </c>
    </row>
    <row r="75" spans="1:15" ht="30" customHeight="1" x14ac:dyDescent="0.25">
      <c r="A75" s="154"/>
      <c r="B75" s="154"/>
      <c r="C75" s="154"/>
      <c r="D75" s="189"/>
      <c r="E75" s="154"/>
      <c r="F75" s="154"/>
      <c r="G75" s="154"/>
      <c r="H75" s="154"/>
      <c r="I75" s="154"/>
      <c r="J75" s="154"/>
      <c r="K75" s="154"/>
      <c r="L75" s="154"/>
      <c r="M75" s="212"/>
      <c r="N75" s="158"/>
      <c r="O75" s="170">
        <v>0.91666666666666796</v>
      </c>
    </row>
    <row r="76" spans="1:15" ht="30" customHeight="1" x14ac:dyDescent="0.25">
      <c r="A76" s="154"/>
      <c r="B76" s="154"/>
      <c r="C76" s="154"/>
      <c r="D76" s="189"/>
      <c r="E76" s="154"/>
      <c r="F76" s="154"/>
      <c r="G76" s="154"/>
      <c r="H76" s="154"/>
      <c r="I76" s="154"/>
      <c r="J76" s="154"/>
      <c r="K76" s="154"/>
      <c r="L76" s="154"/>
      <c r="M76" s="212"/>
      <c r="N76" s="158"/>
      <c r="O76" s="170">
        <v>0.92708333333333504</v>
      </c>
    </row>
    <row r="77" spans="1:15" ht="30" customHeight="1" x14ac:dyDescent="0.25">
      <c r="A77" s="154"/>
      <c r="B77" s="154"/>
      <c r="C77" s="154"/>
      <c r="D77" s="189"/>
      <c r="E77" s="154"/>
      <c r="F77" s="154"/>
      <c r="G77" s="154"/>
      <c r="H77" s="154"/>
      <c r="I77" s="154"/>
      <c r="J77" s="154"/>
      <c r="K77" s="154"/>
      <c r="L77" s="154"/>
      <c r="M77" s="212"/>
      <c r="N77" s="158"/>
      <c r="O77" s="170">
        <v>0.937500000000002</v>
      </c>
    </row>
    <row r="78" spans="1:15" ht="30" customHeight="1" x14ac:dyDescent="0.25">
      <c r="A78" s="154"/>
      <c r="B78" s="154"/>
      <c r="C78" s="154"/>
      <c r="D78" s="189"/>
      <c r="E78" s="154"/>
      <c r="F78" s="154"/>
      <c r="G78" s="154"/>
      <c r="H78" s="154"/>
      <c r="I78" s="154"/>
      <c r="J78" s="154"/>
      <c r="K78" s="154"/>
      <c r="L78" s="154"/>
      <c r="M78" s="212"/>
      <c r="N78" s="158"/>
      <c r="O78" s="170">
        <v>0.94791666666666796</v>
      </c>
    </row>
    <row r="79" spans="1:15" ht="30" customHeight="1" x14ac:dyDescent="0.25">
      <c r="A79" s="154"/>
      <c r="B79" s="154"/>
      <c r="C79" s="154"/>
      <c r="D79" s="189"/>
      <c r="E79" s="154"/>
      <c r="F79" s="154"/>
      <c r="G79" s="154"/>
      <c r="H79" s="154"/>
      <c r="I79" s="154"/>
      <c r="J79" s="154"/>
      <c r="K79" s="154"/>
      <c r="L79" s="154"/>
      <c r="M79" s="212"/>
      <c r="N79" s="158"/>
      <c r="O79" s="170">
        <v>0.95833333333333504</v>
      </c>
    </row>
  </sheetData>
  <sheetProtection algorithmName="SHA-512" hashValue="ivTcqKbQYRzTmPr61Ma51/J70dxsnFsHy5X+E1/JUAWZVIQsgf8+LIWBXGUL2MtmtCcWkCyI2gxXRcWpSEcfpQ==" saltValue="6PxrSigV9ysuiRrZ2ed4Fg==" spinCount="100000" sheet="1" selectLockedCells="1"/>
  <mergeCells count="11">
    <mergeCell ref="D23:E23"/>
    <mergeCell ref="D24:E24"/>
    <mergeCell ref="D1:I1"/>
    <mergeCell ref="C13:D13"/>
    <mergeCell ref="B4:D4"/>
    <mergeCell ref="E9:G9"/>
    <mergeCell ref="F23:H24"/>
    <mergeCell ref="B3:I3"/>
    <mergeCell ref="H20:K21"/>
    <mergeCell ref="I6:K11"/>
    <mergeCell ref="H13:K19"/>
  </mergeCells>
  <conditionalFormatting sqref="I6">
    <cfRule type="expression" dxfId="23" priority="1">
      <formula>$D$7="Yes"</formula>
    </cfRule>
    <cfRule type="expression" dxfId="22" priority="2">
      <formula>$D$6="Yes"</formula>
    </cfRule>
  </conditionalFormatting>
  <conditionalFormatting sqref="I6:K11">
    <cfRule type="expression" dxfId="21" priority="3" stopIfTrue="1">
      <formula>$D$5="Yes"</formula>
    </cfRule>
    <cfRule type="expression" dxfId="20" priority="4">
      <formula>$D$12="Yes"</formula>
    </cfRule>
    <cfRule type="expression" dxfId="19" priority="5">
      <formula>$D$11="Yes"</formula>
    </cfRule>
    <cfRule type="expression" dxfId="18" priority="6">
      <formula>$D$10="Yes"</formula>
    </cfRule>
    <cfRule type="expression" dxfId="17" priority="7">
      <formula>$D$8:$D$12="Yes"</formula>
    </cfRule>
  </conditionalFormatting>
  <conditionalFormatting sqref="E9:G9">
    <cfRule type="expression" dxfId="16" priority="8">
      <formula>$D$9="Yes"</formula>
    </cfRule>
  </conditionalFormatting>
  <dataValidations count="4">
    <dataValidation type="list" allowBlank="1" showInputMessage="1" showErrorMessage="1" promptTitle="Pick Up" sqref="D18">
      <formula1>$O$3:$O$79</formula1>
    </dataValidation>
    <dataValidation type="list" allowBlank="1" showInputMessage="1" showErrorMessage="1" promptTitle="Drop off" sqref="D19">
      <formula1>$P$3:$P$62</formula1>
    </dataValidation>
    <dataValidation type="list" allowBlank="1" showInputMessage="1" showErrorMessage="1" sqref="D14">
      <formula1>$T$3:$T$6</formula1>
    </dataValidation>
    <dataValidation type="list" allowBlank="1" showInputMessage="1" showErrorMessage="1" promptTitle="Yes/No" sqref="D5:D12">
      <formula1>$R$3:$R$4</formula1>
    </dataValidation>
  </dataValidations>
  <pageMargins left="0.25" right="0.25" top="0.25" bottom="0.25" header="0.5" footer="0.5"/>
  <pageSetup scale="23" orientation="landscape" r:id="rId1"/>
  <colBreaks count="1" manualBreakCount="1">
    <brk id="12" max="24"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79"/>
  <sheetViews>
    <sheetView view="pageBreakPreview" zoomScale="85" zoomScaleNormal="85" zoomScaleSheetLayoutView="85" workbookViewId="0">
      <selection activeCell="C14" sqref="C14"/>
    </sheetView>
  </sheetViews>
  <sheetFormatPr defaultColWidth="15.7109375" defaultRowHeight="30" customHeight="1" x14ac:dyDescent="0.25"/>
  <cols>
    <col min="1" max="1" width="15.85546875" customWidth="1"/>
    <col min="2" max="2" width="26.140625" customWidth="1"/>
    <col min="3" max="3" width="10.7109375" style="6" customWidth="1"/>
    <col min="4" max="5" width="10.7109375" customWidth="1"/>
    <col min="6" max="7" width="15.7109375" customWidth="1"/>
    <col min="8" max="8" width="12.42578125" customWidth="1"/>
    <col min="9" max="15" width="10.7109375" customWidth="1"/>
    <col min="16" max="16" width="15.7109375" customWidth="1"/>
    <col min="17" max="18" width="5.7109375" customWidth="1"/>
    <col min="19" max="19" width="15.7109375" style="2" customWidth="1"/>
    <col min="20" max="20" width="15.7109375" style="14" customWidth="1"/>
  </cols>
  <sheetData>
    <row r="1" spans="1:23" ht="30" customHeight="1" x14ac:dyDescent="0.25">
      <c r="A1" s="30"/>
      <c r="B1" s="30"/>
      <c r="C1" s="30"/>
      <c r="H1" s="25"/>
      <c r="I1" s="25"/>
      <c r="J1" s="25"/>
      <c r="K1" s="25"/>
      <c r="L1" s="25"/>
      <c r="M1" s="25"/>
      <c r="N1" s="25"/>
      <c r="T1" s="12" t="s">
        <v>28</v>
      </c>
    </row>
    <row r="2" spans="1:23" ht="30" customHeight="1" x14ac:dyDescent="0.25">
      <c r="A2" s="31"/>
      <c r="B2" s="31"/>
      <c r="C2" s="31"/>
      <c r="H2" s="21"/>
      <c r="I2" s="21"/>
      <c r="J2" s="21"/>
      <c r="K2" s="21"/>
      <c r="L2" s="21"/>
      <c r="M2" s="21"/>
      <c r="N2" s="21"/>
      <c r="T2" s="22"/>
      <c r="V2" s="9" t="s">
        <v>22</v>
      </c>
      <c r="W2" s="9" t="s">
        <v>23</v>
      </c>
    </row>
    <row r="3" spans="1:23" ht="30" customHeight="1" thickBot="1" x14ac:dyDescent="0.3">
      <c r="A3" s="30"/>
      <c r="B3" s="30"/>
      <c r="C3" s="30"/>
      <c r="H3" s="25"/>
      <c r="I3" s="25"/>
      <c r="J3" s="25"/>
      <c r="K3" s="25"/>
      <c r="L3" s="25"/>
      <c r="M3" s="25"/>
      <c r="N3" s="1">
        <v>0.16666666666666666</v>
      </c>
      <c r="O3" s="1">
        <v>0.375</v>
      </c>
      <c r="Q3" t="s">
        <v>0</v>
      </c>
      <c r="S3" s="2" t="s">
        <v>16</v>
      </c>
      <c r="T3" s="13">
        <v>480</v>
      </c>
      <c r="V3">
        <f>ROUNDUP(C15/2,0)</f>
        <v>2</v>
      </c>
      <c r="W3">
        <f>ROUNDUP(IF(C14="PreK-3",C16/3,IF(C14="Mixed Elem",C16/2.308,C16/2)),0)</f>
        <v>34</v>
      </c>
    </row>
    <row r="4" spans="1:23" ht="30" customHeight="1" thickBot="1" x14ac:dyDescent="0.3">
      <c r="A4" s="31"/>
      <c r="B4" s="31"/>
      <c r="C4" s="31"/>
      <c r="H4" s="21"/>
      <c r="I4" s="21"/>
      <c r="J4" s="21"/>
      <c r="K4" s="21"/>
      <c r="L4" s="21"/>
      <c r="M4" s="21"/>
      <c r="N4" s="1">
        <v>0.17708333333333334</v>
      </c>
      <c r="O4" s="1">
        <v>0.38541666666666669</v>
      </c>
      <c r="Q4" t="s">
        <v>1</v>
      </c>
      <c r="S4" s="2" t="s">
        <v>2</v>
      </c>
    </row>
    <row r="5" spans="1:23" ht="30" customHeight="1" x14ac:dyDescent="0.25">
      <c r="A5" s="32" t="s">
        <v>33</v>
      </c>
      <c r="B5" s="33" t="s">
        <v>32</v>
      </c>
      <c r="C5" s="20" t="s">
        <v>1</v>
      </c>
      <c r="N5" s="1">
        <v>0.1875</v>
      </c>
      <c r="O5" s="1">
        <v>0.39583333333333298</v>
      </c>
      <c r="S5" s="2" t="s">
        <v>3</v>
      </c>
      <c r="T5" s="12" t="s">
        <v>29</v>
      </c>
      <c r="V5" s="9" t="s">
        <v>26</v>
      </c>
    </row>
    <row r="6" spans="1:23" ht="30" customHeight="1" thickBot="1" x14ac:dyDescent="0.3">
      <c r="A6" s="34" t="s">
        <v>9</v>
      </c>
      <c r="B6" s="33" t="s">
        <v>5</v>
      </c>
      <c r="C6" s="20" t="s">
        <v>1</v>
      </c>
      <c r="H6" s="285" t="s">
        <v>20</v>
      </c>
      <c r="I6" s="285"/>
      <c r="J6" s="285"/>
      <c r="N6" s="1">
        <v>0.19791666666666699</v>
      </c>
      <c r="O6" s="1">
        <v>0.40625</v>
      </c>
      <c r="S6" s="2" t="s">
        <v>4</v>
      </c>
      <c r="T6" s="13">
        <f>72</f>
        <v>72</v>
      </c>
      <c r="V6">
        <f>IF((C19-C18)*24&lt;0,"CHECK TIMES",(C19-C18)*24)</f>
        <v>4.9999999999999911</v>
      </c>
    </row>
    <row r="7" spans="1:23" ht="30" customHeight="1" x14ac:dyDescent="0.25">
      <c r="A7" s="34" t="s">
        <v>9</v>
      </c>
      <c r="B7" s="33" t="s">
        <v>7</v>
      </c>
      <c r="C7" s="20" t="s">
        <v>1</v>
      </c>
      <c r="H7" s="285"/>
      <c r="I7" s="285"/>
      <c r="J7" s="285"/>
      <c r="N7" s="1">
        <v>0.20833333333333301</v>
      </c>
      <c r="O7" s="1">
        <v>0.41666666666666702</v>
      </c>
    </row>
    <row r="8" spans="1:23" ht="30" customHeight="1" x14ac:dyDescent="0.25">
      <c r="A8" s="34" t="s">
        <v>9</v>
      </c>
      <c r="B8" s="33" t="s">
        <v>6</v>
      </c>
      <c r="C8" s="20" t="s">
        <v>0</v>
      </c>
      <c r="H8" s="285"/>
      <c r="I8" s="285"/>
      <c r="J8" s="285"/>
      <c r="N8" s="1">
        <v>0.21875</v>
      </c>
      <c r="O8" s="1">
        <v>0.42708333333333298</v>
      </c>
    </row>
    <row r="9" spans="1:23" ht="30" customHeight="1" x14ac:dyDescent="0.25">
      <c r="A9" s="34" t="s">
        <v>9</v>
      </c>
      <c r="B9" s="33" t="s">
        <v>18</v>
      </c>
      <c r="C9" s="20" t="s">
        <v>0</v>
      </c>
      <c r="D9" s="286" t="s">
        <v>19</v>
      </c>
      <c r="E9" s="287"/>
      <c r="F9" s="287"/>
      <c r="H9" s="285"/>
      <c r="I9" s="285"/>
      <c r="J9" s="285"/>
      <c r="N9" s="1">
        <v>0.22916666666666699</v>
      </c>
      <c r="O9" s="1">
        <v>0.4375</v>
      </c>
    </row>
    <row r="10" spans="1:23" ht="30" customHeight="1" x14ac:dyDescent="0.25">
      <c r="A10" s="34" t="s">
        <v>10</v>
      </c>
      <c r="B10" s="33" t="s">
        <v>8</v>
      </c>
      <c r="C10" s="20" t="s">
        <v>1</v>
      </c>
      <c r="H10" s="285"/>
      <c r="I10" s="285"/>
      <c r="J10" s="285"/>
      <c r="N10" s="1">
        <v>0.23958333333333301</v>
      </c>
      <c r="O10" s="1">
        <v>0.44791666666666702</v>
      </c>
    </row>
    <row r="11" spans="1:23" ht="30" customHeight="1" x14ac:dyDescent="0.25">
      <c r="A11" s="34" t="s">
        <v>10</v>
      </c>
      <c r="B11" s="35" t="s">
        <v>21</v>
      </c>
      <c r="C11" s="20" t="s">
        <v>1</v>
      </c>
      <c r="H11" s="285"/>
      <c r="I11" s="285"/>
      <c r="J11" s="285"/>
      <c r="N11" s="1">
        <v>0.25</v>
      </c>
      <c r="O11" s="1">
        <v>0.45833333333333298</v>
      </c>
    </row>
    <row r="12" spans="1:23" ht="30" customHeight="1" x14ac:dyDescent="0.25">
      <c r="A12" s="34" t="s">
        <v>10</v>
      </c>
      <c r="B12" s="33" t="s">
        <v>11</v>
      </c>
      <c r="C12" s="20" t="s">
        <v>1</v>
      </c>
      <c r="E12" s="27"/>
      <c r="N12" s="1">
        <v>0.26041666666666702</v>
      </c>
      <c r="O12" s="1">
        <v>0.46875</v>
      </c>
    </row>
    <row r="13" spans="1:23" ht="30" customHeight="1" x14ac:dyDescent="0.25">
      <c r="A13" s="27"/>
      <c r="B13" s="27"/>
      <c r="C13" s="26"/>
      <c r="D13" s="27"/>
      <c r="E13" s="27"/>
      <c r="N13" s="1">
        <v>0.27083333333333398</v>
      </c>
      <c r="O13" s="1">
        <v>0.47916666666666702</v>
      </c>
    </row>
    <row r="14" spans="1:23" ht="30" customHeight="1" x14ac:dyDescent="0.25">
      <c r="A14" s="27"/>
      <c r="B14" s="23" t="s">
        <v>12</v>
      </c>
      <c r="C14" s="24" t="s">
        <v>16</v>
      </c>
      <c r="D14" s="27"/>
      <c r="E14" s="27"/>
      <c r="N14" s="1">
        <v>0.281250000000001</v>
      </c>
      <c r="O14" s="1">
        <v>0.48958333333333398</v>
      </c>
    </row>
    <row r="15" spans="1:23" ht="30" customHeight="1" x14ac:dyDescent="0.25">
      <c r="A15" s="27"/>
      <c r="B15" s="36" t="s">
        <v>13</v>
      </c>
      <c r="C15" s="24">
        <v>4</v>
      </c>
      <c r="D15" s="27"/>
      <c r="E15" s="27"/>
      <c r="N15" s="1">
        <v>0.29166666666666702</v>
      </c>
      <c r="O15" s="1">
        <v>0.5</v>
      </c>
    </row>
    <row r="16" spans="1:23" ht="30" customHeight="1" x14ac:dyDescent="0.25">
      <c r="A16" s="27"/>
      <c r="B16" s="36" t="s">
        <v>14</v>
      </c>
      <c r="C16" s="24">
        <v>100</v>
      </c>
      <c r="D16" s="27"/>
      <c r="E16" s="27"/>
      <c r="N16" s="1">
        <v>0.30208333333333398</v>
      </c>
      <c r="O16" s="1">
        <v>0.51041666666666696</v>
      </c>
    </row>
    <row r="17" spans="1:15" ht="30" customHeight="1" x14ac:dyDescent="0.25">
      <c r="A17" s="27"/>
      <c r="B17" s="36" t="s">
        <v>15</v>
      </c>
      <c r="C17" s="24">
        <v>200</v>
      </c>
      <c r="D17" s="27"/>
      <c r="E17" s="27"/>
      <c r="N17" s="1">
        <v>0.312500000000001</v>
      </c>
      <c r="O17" s="1">
        <v>0.52083333333333404</v>
      </c>
    </row>
    <row r="18" spans="1:15" ht="30" customHeight="1" x14ac:dyDescent="0.25">
      <c r="A18" s="27"/>
      <c r="B18" s="37" t="s">
        <v>34</v>
      </c>
      <c r="C18" s="38">
        <v>0.35416666666666702</v>
      </c>
      <c r="D18" s="28"/>
      <c r="E18" s="27"/>
      <c r="N18" s="1">
        <v>0.32291666666666702</v>
      </c>
      <c r="O18" s="1">
        <v>0.53125</v>
      </c>
    </row>
    <row r="19" spans="1:15" ht="30" customHeight="1" x14ac:dyDescent="0.25">
      <c r="A19" s="27"/>
      <c r="B19" s="37" t="s">
        <v>35</v>
      </c>
      <c r="C19" s="38">
        <v>0.5625</v>
      </c>
      <c r="D19" s="29"/>
      <c r="E19" s="27"/>
      <c r="N19" s="1">
        <v>0.33333333333333398</v>
      </c>
      <c r="O19" s="1">
        <v>0.54166666666666696</v>
      </c>
    </row>
    <row r="20" spans="1:15" ht="30" customHeight="1" x14ac:dyDescent="0.25">
      <c r="A20" s="27"/>
      <c r="B20" s="27"/>
      <c r="C20" s="26"/>
      <c r="D20" s="27"/>
      <c r="E20" s="27"/>
      <c r="N20" s="1">
        <v>0.343750000000001</v>
      </c>
      <c r="O20" s="1">
        <v>0.55208333333333404</v>
      </c>
    </row>
    <row r="21" spans="1:15" ht="30" customHeight="1" x14ac:dyDescent="0.4">
      <c r="A21" s="27"/>
      <c r="B21" s="41" t="s">
        <v>17</v>
      </c>
      <c r="C21" s="42">
        <f>ROUNDUP((V3+W3)/26,0)</f>
        <v>2</v>
      </c>
      <c r="D21" s="27"/>
      <c r="E21" s="27"/>
      <c r="N21" s="1">
        <v>0.35416666666666702</v>
      </c>
      <c r="O21" s="1">
        <v>0.5625</v>
      </c>
    </row>
    <row r="22" spans="1:15" ht="30" customHeight="1" thickBot="1" x14ac:dyDescent="0.3">
      <c r="A22" s="27"/>
      <c r="C22" s="26"/>
      <c r="D22" s="27"/>
      <c r="N22" s="1">
        <v>0.36458333333333398</v>
      </c>
      <c r="O22" s="1">
        <v>0.57291666666666696</v>
      </c>
    </row>
    <row r="23" spans="1:15" ht="30" customHeight="1" x14ac:dyDescent="0.25">
      <c r="A23" s="27"/>
      <c r="B23" s="39" t="s">
        <v>30</v>
      </c>
      <c r="C23" s="290">
        <f>IF(V6="CHECK TIMES","PLEASE CHECK YOUR TIMES",
        IF(V6&lt;=5,     T3,     T3+(V6-5)*T6)
     )</f>
        <v>480</v>
      </c>
      <c r="D23" s="291"/>
      <c r="N23" s="1">
        <v>0.375000000000001</v>
      </c>
      <c r="O23" s="1">
        <v>0.58333333333333404</v>
      </c>
    </row>
    <row r="24" spans="1:15" ht="30" customHeight="1" thickBot="1" x14ac:dyDescent="0.3">
      <c r="A24" s="27"/>
      <c r="B24" s="40" t="s">
        <v>31</v>
      </c>
      <c r="C24" s="288">
        <f>C23*C21</f>
        <v>960</v>
      </c>
      <c r="D24" s="289"/>
      <c r="N24" s="1">
        <v>0.38541666666666702</v>
      </c>
      <c r="O24" s="1">
        <v>0.59375</v>
      </c>
    </row>
    <row r="25" spans="1:15" ht="30" customHeight="1" x14ac:dyDescent="0.25">
      <c r="A25" s="27"/>
      <c r="B25" s="27"/>
      <c r="C25" s="26"/>
      <c r="D25" s="27"/>
      <c r="N25" s="1">
        <v>0.39583333333333398</v>
      </c>
      <c r="O25" s="1">
        <v>0.60416666666666696</v>
      </c>
    </row>
    <row r="26" spans="1:15" ht="30" customHeight="1" x14ac:dyDescent="0.25">
      <c r="N26" s="1">
        <v>0.406250000000001</v>
      </c>
      <c r="O26" s="1">
        <v>0.61458333333333404</v>
      </c>
    </row>
    <row r="27" spans="1:15" ht="30" customHeight="1" x14ac:dyDescent="0.25">
      <c r="N27" s="1">
        <v>0.41666666666666702</v>
      </c>
      <c r="O27" s="1">
        <v>0.625</v>
      </c>
    </row>
    <row r="28" spans="1:15" ht="30" customHeight="1" x14ac:dyDescent="0.25">
      <c r="N28" s="1">
        <v>0.42708333333333398</v>
      </c>
      <c r="O28" s="1">
        <v>0.63541666666666696</v>
      </c>
    </row>
    <row r="29" spans="1:15" ht="30" customHeight="1" x14ac:dyDescent="0.25">
      <c r="N29" s="1">
        <v>0.437500000000001</v>
      </c>
      <c r="O29" s="1">
        <v>0.64583333333333404</v>
      </c>
    </row>
    <row r="30" spans="1:15" ht="30" customHeight="1" x14ac:dyDescent="0.25">
      <c r="N30" s="1">
        <v>0.44791666666666702</v>
      </c>
      <c r="O30" s="1">
        <v>0.65625</v>
      </c>
    </row>
    <row r="31" spans="1:15" ht="30" customHeight="1" x14ac:dyDescent="0.25">
      <c r="N31" s="1">
        <v>0.45833333333333398</v>
      </c>
      <c r="O31" s="1">
        <v>0.66666666666666696</v>
      </c>
    </row>
    <row r="32" spans="1:15" ht="30" customHeight="1" x14ac:dyDescent="0.25">
      <c r="N32" s="1">
        <v>0.468750000000001</v>
      </c>
      <c r="O32" s="1">
        <v>0.67708333333333404</v>
      </c>
    </row>
    <row r="33" spans="14:15" ht="30" customHeight="1" x14ac:dyDescent="0.25">
      <c r="N33" s="1">
        <v>0.47916666666666802</v>
      </c>
      <c r="O33" s="1">
        <v>0.687500000000001</v>
      </c>
    </row>
    <row r="34" spans="14:15" ht="30" customHeight="1" x14ac:dyDescent="0.25">
      <c r="N34" s="1">
        <v>0.48958333333333398</v>
      </c>
      <c r="O34" s="1">
        <v>0.69791666666666696</v>
      </c>
    </row>
    <row r="35" spans="14:15" ht="30" customHeight="1" x14ac:dyDescent="0.25">
      <c r="N35" s="1">
        <v>0.500000000000001</v>
      </c>
      <c r="O35" s="1">
        <v>0.70833333333333404</v>
      </c>
    </row>
    <row r="36" spans="14:15" ht="30" customHeight="1" x14ac:dyDescent="0.25">
      <c r="N36" s="1">
        <v>0.51041666666666796</v>
      </c>
      <c r="O36" s="1">
        <v>0.718750000000001</v>
      </c>
    </row>
    <row r="37" spans="14:15" ht="30" customHeight="1" x14ac:dyDescent="0.25">
      <c r="N37" s="1">
        <v>0.52083333333333404</v>
      </c>
      <c r="O37" s="1">
        <v>0.72916666666666696</v>
      </c>
    </row>
    <row r="38" spans="14:15" ht="30" customHeight="1" x14ac:dyDescent="0.25">
      <c r="N38" s="1">
        <v>0.531250000000001</v>
      </c>
      <c r="O38" s="1">
        <v>0.73958333333333404</v>
      </c>
    </row>
    <row r="39" spans="14:15" ht="30" customHeight="1" x14ac:dyDescent="0.25">
      <c r="N39" s="1">
        <v>0.54166666666666796</v>
      </c>
      <c r="O39" s="1">
        <v>0.750000000000001</v>
      </c>
    </row>
    <row r="40" spans="14:15" ht="30" customHeight="1" x14ac:dyDescent="0.25">
      <c r="N40" s="1">
        <v>0.55208333333333404</v>
      </c>
      <c r="O40" s="1">
        <v>0.76041666666666696</v>
      </c>
    </row>
    <row r="41" spans="14:15" ht="30" customHeight="1" x14ac:dyDescent="0.25">
      <c r="N41" s="1">
        <v>0.562500000000001</v>
      </c>
      <c r="O41" s="1">
        <v>0.77083333333333404</v>
      </c>
    </row>
    <row r="42" spans="14:15" ht="30" customHeight="1" x14ac:dyDescent="0.25">
      <c r="N42" s="1">
        <v>0.57291666666666796</v>
      </c>
      <c r="O42" s="1">
        <v>0.781250000000001</v>
      </c>
    </row>
    <row r="43" spans="14:15" ht="30" customHeight="1" x14ac:dyDescent="0.25">
      <c r="N43" s="1">
        <v>0.58333333333333404</v>
      </c>
      <c r="O43" s="1">
        <v>0.79166666666666696</v>
      </c>
    </row>
    <row r="44" spans="14:15" ht="30" customHeight="1" x14ac:dyDescent="0.25">
      <c r="N44" s="1">
        <v>0.593750000000001</v>
      </c>
      <c r="O44" s="1">
        <v>0.80208333333333404</v>
      </c>
    </row>
    <row r="45" spans="14:15" ht="30" customHeight="1" x14ac:dyDescent="0.25">
      <c r="N45" s="1">
        <v>0.60416666666666796</v>
      </c>
      <c r="O45" s="1">
        <v>0.812500000000001</v>
      </c>
    </row>
    <row r="46" spans="14:15" ht="30" customHeight="1" x14ac:dyDescent="0.25">
      <c r="N46" s="1">
        <v>0.61458333333333404</v>
      </c>
      <c r="O46" s="1">
        <v>0.82291666666666696</v>
      </c>
    </row>
    <row r="47" spans="14:15" ht="30" customHeight="1" x14ac:dyDescent="0.25">
      <c r="N47" s="1">
        <v>0.625000000000001</v>
      </c>
      <c r="O47" s="1">
        <v>0.83333333333333404</v>
      </c>
    </row>
    <row r="48" spans="14:15" ht="30" customHeight="1" x14ac:dyDescent="0.25">
      <c r="N48" s="1">
        <v>0.63541666666666796</v>
      </c>
      <c r="O48" s="1">
        <v>0.843750000000001</v>
      </c>
    </row>
    <row r="49" spans="14:15" ht="30" customHeight="1" x14ac:dyDescent="0.25">
      <c r="N49" s="1">
        <v>0.64583333333333504</v>
      </c>
      <c r="O49" s="1">
        <v>0.85416666666666796</v>
      </c>
    </row>
    <row r="50" spans="14:15" ht="30" customHeight="1" x14ac:dyDescent="0.25">
      <c r="N50" s="1">
        <v>0.656250000000001</v>
      </c>
      <c r="O50" s="1">
        <v>0.86458333333333404</v>
      </c>
    </row>
    <row r="51" spans="14:15" ht="30" customHeight="1" x14ac:dyDescent="0.25">
      <c r="N51" s="1">
        <v>0.66666666666666796</v>
      </c>
      <c r="O51" s="1">
        <v>0.875000000000001</v>
      </c>
    </row>
    <row r="52" spans="14:15" ht="30" customHeight="1" x14ac:dyDescent="0.25">
      <c r="N52" s="1">
        <v>0.67708333333333504</v>
      </c>
      <c r="O52" s="1">
        <v>0.88541666666666796</v>
      </c>
    </row>
    <row r="53" spans="14:15" ht="30" customHeight="1" x14ac:dyDescent="0.25">
      <c r="N53" s="1">
        <v>0.687500000000001</v>
      </c>
      <c r="O53" s="1">
        <v>0.89583333333333404</v>
      </c>
    </row>
    <row r="54" spans="14:15" ht="30" customHeight="1" x14ac:dyDescent="0.25">
      <c r="N54" s="1">
        <v>0.69791666666666796</v>
      </c>
      <c r="O54" s="1">
        <v>0.906250000000001</v>
      </c>
    </row>
    <row r="55" spans="14:15" ht="30" customHeight="1" x14ac:dyDescent="0.25">
      <c r="N55" s="1">
        <v>0.70833333333333504</v>
      </c>
      <c r="O55" s="1">
        <v>0.91666666666666796</v>
      </c>
    </row>
    <row r="56" spans="14:15" ht="30" customHeight="1" x14ac:dyDescent="0.25">
      <c r="N56" s="1">
        <v>0.718750000000001</v>
      </c>
      <c r="O56" s="1">
        <v>0.92708333333333404</v>
      </c>
    </row>
    <row r="57" spans="14:15" ht="30" customHeight="1" x14ac:dyDescent="0.25">
      <c r="N57" s="1">
        <v>0.72916666666666796</v>
      </c>
      <c r="O57" s="1">
        <v>0.937500000000001</v>
      </c>
    </row>
    <row r="58" spans="14:15" ht="30" customHeight="1" x14ac:dyDescent="0.25">
      <c r="N58" s="1">
        <v>0.73958333333333504</v>
      </c>
      <c r="O58" s="1">
        <v>0.94791666666666796</v>
      </c>
    </row>
    <row r="59" spans="14:15" ht="30" customHeight="1" x14ac:dyDescent="0.25">
      <c r="N59" s="1">
        <v>0.750000000000001</v>
      </c>
      <c r="O59" s="1">
        <v>0.95833333333333404</v>
      </c>
    </row>
    <row r="60" spans="14:15" ht="30" customHeight="1" x14ac:dyDescent="0.25">
      <c r="N60" s="1">
        <v>0.76041666666666796</v>
      </c>
      <c r="O60" s="1">
        <v>0.968750000000001</v>
      </c>
    </row>
    <row r="61" spans="14:15" ht="30" customHeight="1" x14ac:dyDescent="0.25">
      <c r="N61" s="1">
        <v>0.77083333333333504</v>
      </c>
      <c r="O61" s="1">
        <v>0.97916666666666796</v>
      </c>
    </row>
    <row r="62" spans="14:15" ht="30" customHeight="1" x14ac:dyDescent="0.25">
      <c r="N62" s="1">
        <v>0.781250000000001</v>
      </c>
      <c r="O62" s="1">
        <v>0.98958333333333404</v>
      </c>
    </row>
    <row r="63" spans="14:15" ht="30" customHeight="1" x14ac:dyDescent="0.25">
      <c r="N63" s="1">
        <v>0.79166666666666796</v>
      </c>
    </row>
    <row r="64" spans="14:15" ht="30" customHeight="1" x14ac:dyDescent="0.25">
      <c r="N64" s="1">
        <v>0.80208333333333504</v>
      </c>
    </row>
    <row r="65" spans="14:14" ht="30" customHeight="1" x14ac:dyDescent="0.25">
      <c r="N65" s="1">
        <v>0.812500000000001</v>
      </c>
    </row>
    <row r="66" spans="14:14" ht="30" customHeight="1" x14ac:dyDescent="0.25">
      <c r="N66" s="1">
        <v>0.82291666666666796</v>
      </c>
    </row>
    <row r="67" spans="14:14" ht="30" customHeight="1" x14ac:dyDescent="0.25">
      <c r="N67" s="1">
        <v>0.83333333333333504</v>
      </c>
    </row>
    <row r="68" spans="14:14" ht="30" customHeight="1" x14ac:dyDescent="0.25">
      <c r="N68" s="1">
        <v>0.843750000000002</v>
      </c>
    </row>
    <row r="69" spans="14:14" ht="30" customHeight="1" x14ac:dyDescent="0.25">
      <c r="N69" s="1">
        <v>0.85416666666666796</v>
      </c>
    </row>
    <row r="70" spans="14:14" ht="30" customHeight="1" x14ac:dyDescent="0.25">
      <c r="N70" s="1">
        <v>0.86458333333333504</v>
      </c>
    </row>
    <row r="71" spans="14:14" ht="30" customHeight="1" x14ac:dyDescent="0.25">
      <c r="N71" s="1">
        <v>0.875000000000002</v>
      </c>
    </row>
    <row r="72" spans="14:14" ht="30" customHeight="1" x14ac:dyDescent="0.25">
      <c r="N72" s="1">
        <v>0.88541666666666796</v>
      </c>
    </row>
    <row r="73" spans="14:14" ht="30" customHeight="1" x14ac:dyDescent="0.25">
      <c r="N73" s="1">
        <v>0.89583333333333504</v>
      </c>
    </row>
    <row r="74" spans="14:14" ht="30" customHeight="1" x14ac:dyDescent="0.25">
      <c r="N74" s="1">
        <v>0.906250000000002</v>
      </c>
    </row>
    <row r="75" spans="14:14" ht="30" customHeight="1" x14ac:dyDescent="0.25">
      <c r="N75" s="1">
        <v>0.91666666666666796</v>
      </c>
    </row>
    <row r="76" spans="14:14" ht="30" customHeight="1" x14ac:dyDescent="0.25">
      <c r="N76" s="1">
        <v>0.92708333333333504</v>
      </c>
    </row>
    <row r="77" spans="14:14" ht="30" customHeight="1" x14ac:dyDescent="0.25">
      <c r="N77" s="1">
        <v>0.937500000000002</v>
      </c>
    </row>
    <row r="78" spans="14:14" ht="30" customHeight="1" x14ac:dyDescent="0.25">
      <c r="N78" s="1">
        <v>0.94791666666666796</v>
      </c>
    </row>
    <row r="79" spans="14:14" ht="30" customHeight="1" x14ac:dyDescent="0.25">
      <c r="N79" s="1">
        <v>0.95833333333333504</v>
      </c>
    </row>
  </sheetData>
  <mergeCells count="4">
    <mergeCell ref="H6:J11"/>
    <mergeCell ref="D9:F9"/>
    <mergeCell ref="C24:D24"/>
    <mergeCell ref="C23:D23"/>
  </mergeCells>
  <conditionalFormatting sqref="H6">
    <cfRule type="expression" dxfId="15" priority="14">
      <formula>$C$7="Yes"</formula>
    </cfRule>
    <cfRule type="expression" dxfId="14" priority="15">
      <formula>$C$6="Yes"</formula>
    </cfRule>
  </conditionalFormatting>
  <conditionalFormatting sqref="H6:J11">
    <cfRule type="expression" dxfId="13" priority="16" stopIfTrue="1">
      <formula>$C$5="Yes"</formula>
    </cfRule>
    <cfRule type="expression" dxfId="12" priority="17">
      <formula>$C$12="Yes"</formula>
    </cfRule>
    <cfRule type="expression" dxfId="11" priority="18">
      <formula>$C$11="Yes"</formula>
    </cfRule>
    <cfRule type="expression" dxfId="10" priority="19">
      <formula>$C$10="Yes"</formula>
    </cfRule>
    <cfRule type="expression" dxfId="9" priority="20">
      <formula>$C$8:$C$12="Yes"</formula>
    </cfRule>
  </conditionalFormatting>
  <conditionalFormatting sqref="D9:F9">
    <cfRule type="expression" dxfId="8" priority="21">
      <formula>$C$9="Yes"</formula>
    </cfRule>
  </conditionalFormatting>
  <dataValidations count="4">
    <dataValidation type="list" allowBlank="1" showInputMessage="1" showErrorMessage="1" promptTitle="Yes/No" sqref="C5:C12">
      <formula1>$Q$3:$Q$4</formula1>
    </dataValidation>
    <dataValidation type="list" allowBlank="1" showInputMessage="1" showErrorMessage="1" sqref="C14">
      <formula1>$S$3:$S$6</formula1>
    </dataValidation>
    <dataValidation type="list" allowBlank="1" showInputMessage="1" showErrorMessage="1" promptTitle="Drop off" sqref="C19">
      <formula1>$O$3:$O$62</formula1>
    </dataValidation>
    <dataValidation type="list" allowBlank="1" showInputMessage="1" showErrorMessage="1" promptTitle="Pick Up" sqref="C18">
      <formula1>$N$3:$N$79</formula1>
    </dataValidation>
  </dataValidations>
  <pageMargins left="0.25" right="0.25" top="0.75" bottom="0.75" header="0.3" footer="0.3"/>
  <pageSetup scale="46" orientation="landscape" r:id="rId1"/>
  <colBreaks count="1" manualBreakCount="1">
    <brk id="11" max="24"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8"/>
  <sheetViews>
    <sheetView zoomScale="115" zoomScaleNormal="115" workbookViewId="0">
      <selection activeCell="J12" sqref="J12"/>
    </sheetView>
  </sheetViews>
  <sheetFormatPr defaultColWidth="15.7109375" defaultRowHeight="30" customHeight="1" x14ac:dyDescent="0.25"/>
  <cols>
    <col min="2" max="2" width="20.7109375" customWidth="1"/>
    <col min="3" max="3" width="30.7109375" style="6" customWidth="1"/>
    <col min="4" max="4" width="5.7109375" customWidth="1"/>
    <col min="5" max="5" width="10.7109375" customWidth="1"/>
    <col min="6" max="7" width="15.7109375" customWidth="1"/>
    <col min="8" max="8" width="12.42578125" customWidth="1"/>
    <col min="9" max="15" width="10.7109375" customWidth="1"/>
    <col min="17" max="18" width="5.7109375" customWidth="1"/>
    <col min="19" max="19" width="15.7109375" style="2" customWidth="1"/>
    <col min="20" max="20" width="15.7109375" style="14"/>
  </cols>
  <sheetData>
    <row r="1" spans="1:20" ht="30" customHeight="1" x14ac:dyDescent="0.25">
      <c r="A1" s="299" t="s">
        <v>25</v>
      </c>
      <c r="B1" s="299"/>
      <c r="C1" s="299"/>
      <c r="D1" s="299"/>
      <c r="E1" s="299"/>
      <c r="F1" s="299"/>
      <c r="G1" s="299"/>
      <c r="H1" s="299"/>
      <c r="I1" s="299"/>
      <c r="J1" s="299"/>
      <c r="K1" s="299"/>
      <c r="L1" s="299"/>
      <c r="M1" s="299"/>
      <c r="N1" s="299"/>
      <c r="T1" s="12" t="s">
        <v>28</v>
      </c>
    </row>
    <row r="2" spans="1:20" ht="30" customHeight="1" thickBot="1" x14ac:dyDescent="0.3">
      <c r="B2" s="4"/>
      <c r="C2" s="7" t="s">
        <v>32</v>
      </c>
      <c r="D2" s="4" t="s">
        <v>0</v>
      </c>
      <c r="N2" s="1">
        <v>0.16666666666666666</v>
      </c>
      <c r="O2" s="1">
        <v>0.375</v>
      </c>
      <c r="Q2" t="s">
        <v>0</v>
      </c>
      <c r="S2" s="2" t="s">
        <v>16</v>
      </c>
      <c r="T2" s="13">
        <v>480</v>
      </c>
    </row>
    <row r="3" spans="1:20" ht="30" customHeight="1" thickBot="1" x14ac:dyDescent="0.3">
      <c r="B3" s="3" t="s">
        <v>9</v>
      </c>
      <c r="C3" s="7" t="s">
        <v>5</v>
      </c>
      <c r="D3" s="4" t="s">
        <v>1</v>
      </c>
      <c r="H3" s="285" t="s">
        <v>20</v>
      </c>
      <c r="I3" s="285"/>
      <c r="J3" s="285"/>
      <c r="L3" s="17"/>
      <c r="N3" s="1">
        <v>0.17708333333333334</v>
      </c>
      <c r="O3" s="1">
        <v>0.38541666666666669</v>
      </c>
      <c r="Q3" t="s">
        <v>1</v>
      </c>
      <c r="S3" s="2" t="s">
        <v>2</v>
      </c>
    </row>
    <row r="4" spans="1:20" ht="30" customHeight="1" x14ac:dyDescent="0.25">
      <c r="B4" s="3" t="s">
        <v>9</v>
      </c>
      <c r="C4" s="7" t="s">
        <v>7</v>
      </c>
      <c r="D4" s="4" t="s">
        <v>1</v>
      </c>
      <c r="H4" s="285"/>
      <c r="I4" s="285"/>
      <c r="J4" s="285"/>
      <c r="N4" s="1">
        <v>0.1875</v>
      </c>
      <c r="O4" s="1">
        <v>0.39583333333333298</v>
      </c>
      <c r="S4" s="2" t="s">
        <v>3</v>
      </c>
      <c r="T4" s="12" t="s">
        <v>29</v>
      </c>
    </row>
    <row r="5" spans="1:20" ht="30" customHeight="1" thickBot="1" x14ac:dyDescent="0.3">
      <c r="B5" s="3" t="s">
        <v>9</v>
      </c>
      <c r="C5" s="7" t="s">
        <v>6</v>
      </c>
      <c r="D5" s="4" t="s">
        <v>1</v>
      </c>
      <c r="H5" s="285"/>
      <c r="I5" s="285"/>
      <c r="J5" s="285"/>
      <c r="N5" s="1">
        <v>0.19791666666666699</v>
      </c>
      <c r="O5" s="1">
        <v>0.40625</v>
      </c>
      <c r="S5" s="2" t="s">
        <v>4</v>
      </c>
      <c r="T5" s="13">
        <f>72</f>
        <v>72</v>
      </c>
    </row>
    <row r="6" spans="1:20" ht="30" customHeight="1" x14ac:dyDescent="0.25">
      <c r="B6" s="3" t="s">
        <v>9</v>
      </c>
      <c r="C6" s="7" t="s">
        <v>18</v>
      </c>
      <c r="D6" s="4" t="s">
        <v>0</v>
      </c>
      <c r="E6" s="298" t="s">
        <v>19</v>
      </c>
      <c r="F6" s="287"/>
      <c r="G6" s="287"/>
      <c r="H6" s="285"/>
      <c r="I6" s="285"/>
      <c r="J6" s="285"/>
      <c r="N6" s="1">
        <v>0.20833333333333301</v>
      </c>
      <c r="O6" s="1">
        <v>0.41666666666666702</v>
      </c>
    </row>
    <row r="7" spans="1:20" ht="30" customHeight="1" x14ac:dyDescent="0.25">
      <c r="B7" s="3" t="s">
        <v>10</v>
      </c>
      <c r="C7" s="7" t="s">
        <v>8</v>
      </c>
      <c r="D7" s="4" t="s">
        <v>1</v>
      </c>
      <c r="H7" s="285"/>
      <c r="I7" s="285"/>
      <c r="J7" s="285"/>
      <c r="N7" s="1">
        <v>0.21875</v>
      </c>
      <c r="O7" s="1">
        <v>0.42708333333333298</v>
      </c>
    </row>
    <row r="8" spans="1:20" ht="30" customHeight="1" x14ac:dyDescent="0.25">
      <c r="B8" s="3" t="s">
        <v>10</v>
      </c>
      <c r="C8" s="8" t="s">
        <v>21</v>
      </c>
      <c r="D8" s="4" t="s">
        <v>1</v>
      </c>
      <c r="H8" s="285"/>
      <c r="I8" s="285"/>
      <c r="J8" s="285"/>
      <c r="N8" s="1">
        <v>0.22916666666666699</v>
      </c>
      <c r="O8" s="1">
        <v>0.4375</v>
      </c>
    </row>
    <row r="9" spans="1:20" ht="30" customHeight="1" x14ac:dyDescent="0.25">
      <c r="B9" s="3" t="s">
        <v>10</v>
      </c>
      <c r="C9" s="7" t="s">
        <v>11</v>
      </c>
      <c r="D9" s="4" t="s">
        <v>1</v>
      </c>
      <c r="N9" s="1">
        <v>0.23958333333333301</v>
      </c>
      <c r="O9" s="1">
        <v>0.44791666666666702</v>
      </c>
    </row>
    <row r="10" spans="1:20" ht="30" customHeight="1" thickBot="1" x14ac:dyDescent="0.3">
      <c r="N10" s="1">
        <v>0.25</v>
      </c>
      <c r="O10" s="1">
        <v>0.45833333333333298</v>
      </c>
    </row>
    <row r="11" spans="1:20" ht="30" customHeight="1" x14ac:dyDescent="0.25">
      <c r="B11" s="5" t="s">
        <v>12</v>
      </c>
      <c r="C11" s="6" t="s">
        <v>3</v>
      </c>
      <c r="E11" s="292" t="s">
        <v>17</v>
      </c>
      <c r="F11" s="293"/>
      <c r="G11" s="294"/>
      <c r="I11" s="9" t="s">
        <v>22</v>
      </c>
      <c r="J11" s="9" t="s">
        <v>23</v>
      </c>
      <c r="N11" s="1">
        <v>0.26041666666666702</v>
      </c>
      <c r="O11" s="1">
        <v>0.46875</v>
      </c>
      <c r="T11" s="16"/>
    </row>
    <row r="12" spans="1:20" ht="30" customHeight="1" thickBot="1" x14ac:dyDescent="0.3">
      <c r="B12" s="5" t="s">
        <v>13</v>
      </c>
      <c r="C12" s="6">
        <v>4</v>
      </c>
      <c r="E12" s="295">
        <f>ROUNDUP((I12+J12)/26,0)</f>
        <v>2</v>
      </c>
      <c r="F12" s="296"/>
      <c r="G12" s="297"/>
      <c r="I12">
        <f>ROUNDUP(C12/2,0)</f>
        <v>2</v>
      </c>
      <c r="J12">
        <f>ROUNDUP(IF(C11="PreK-3",C13/3,IF(C11="Mixed Elem",C13/2.308,C13/2)),0)</f>
        <v>44</v>
      </c>
      <c r="N12" s="1">
        <v>0.27083333333333398</v>
      </c>
      <c r="O12" s="1">
        <v>0.47916666666666702</v>
      </c>
      <c r="T12" s="16"/>
    </row>
    <row r="13" spans="1:20" ht="30" customHeight="1" x14ac:dyDescent="0.25">
      <c r="B13" s="5" t="s">
        <v>14</v>
      </c>
      <c r="C13" s="6">
        <v>100</v>
      </c>
      <c r="N13" s="1">
        <v>0.281250000000001</v>
      </c>
      <c r="O13" s="1">
        <v>0.48958333333333398</v>
      </c>
    </row>
    <row r="14" spans="1:20" ht="30" customHeight="1" x14ac:dyDescent="0.25">
      <c r="B14" s="5" t="s">
        <v>15</v>
      </c>
      <c r="C14" s="6">
        <v>200</v>
      </c>
      <c r="N14" s="1">
        <v>0.29166666666666702</v>
      </c>
      <c r="O14" s="1">
        <v>0.5</v>
      </c>
    </row>
    <row r="15" spans="1:20" ht="30" customHeight="1" x14ac:dyDescent="0.25">
      <c r="B15" s="5"/>
      <c r="F15" s="9" t="s">
        <v>27</v>
      </c>
      <c r="G15" s="9" t="s">
        <v>24</v>
      </c>
      <c r="H15" s="9" t="s">
        <v>26</v>
      </c>
      <c r="N15" s="1">
        <v>0.30208333333333398</v>
      </c>
      <c r="O15" s="1">
        <v>0.51041666666666696</v>
      </c>
    </row>
    <row r="16" spans="1:20" ht="30" customHeight="1" x14ac:dyDescent="0.25">
      <c r="F16" s="10">
        <v>0.35416666666666702</v>
      </c>
      <c r="G16" s="10">
        <v>0.5625</v>
      </c>
      <c r="H16">
        <f>IF((G16-F16)*24&lt;0,"CHECK TIMES",(G16-F16)*24)</f>
        <v>4.9999999999999911</v>
      </c>
      <c r="N16" s="1">
        <v>0.312500000000001</v>
      </c>
      <c r="O16" s="1">
        <v>0.52083333333333404</v>
      </c>
    </row>
    <row r="17" spans="2:15" ht="30" customHeight="1" x14ac:dyDescent="0.25">
      <c r="N17" s="1">
        <v>0.32291666666666702</v>
      </c>
      <c r="O17" s="1">
        <v>0.53125</v>
      </c>
    </row>
    <row r="18" spans="2:15" ht="30" customHeight="1" x14ac:dyDescent="0.25">
      <c r="N18" s="1">
        <v>0.33333333333333398</v>
      </c>
      <c r="O18" s="1">
        <v>0.54166666666666696</v>
      </c>
    </row>
    <row r="19" spans="2:15" ht="30" customHeight="1" x14ac:dyDescent="0.25">
      <c r="B19" s="11" t="s">
        <v>30</v>
      </c>
      <c r="C19" s="15">
        <f>IF(H16="CHECK TIMES","PLEASE CHECK YOUR TIMES",
        IF(H16&lt;=5,     T2,     T2+(H16-5)*T5)
     )</f>
        <v>480</v>
      </c>
      <c r="N19" s="1">
        <v>0.343750000000001</v>
      </c>
      <c r="O19" s="1">
        <v>0.55208333333333404</v>
      </c>
    </row>
    <row r="20" spans="2:15" ht="30" customHeight="1" x14ac:dyDescent="0.25">
      <c r="B20" s="18" t="s">
        <v>31</v>
      </c>
      <c r="C20" s="19">
        <f>C19*E12</f>
        <v>960</v>
      </c>
      <c r="N20" s="1">
        <v>0.35416666666666702</v>
      </c>
      <c r="O20" s="1">
        <v>0.5625</v>
      </c>
    </row>
    <row r="21" spans="2:15" ht="30" customHeight="1" x14ac:dyDescent="0.25">
      <c r="N21" s="1">
        <v>0.36458333333333398</v>
      </c>
      <c r="O21" s="1">
        <v>0.57291666666666696</v>
      </c>
    </row>
    <row r="22" spans="2:15" ht="30" customHeight="1" x14ac:dyDescent="0.25">
      <c r="N22" s="1">
        <v>0.375000000000001</v>
      </c>
      <c r="O22" s="1">
        <v>0.58333333333333404</v>
      </c>
    </row>
    <row r="23" spans="2:15" ht="30" customHeight="1" x14ac:dyDescent="0.25">
      <c r="N23" s="1">
        <v>0.38541666666666702</v>
      </c>
      <c r="O23" s="1">
        <v>0.59375</v>
      </c>
    </row>
    <row r="24" spans="2:15" ht="30" customHeight="1" x14ac:dyDescent="0.25">
      <c r="N24" s="1">
        <v>0.39583333333333398</v>
      </c>
      <c r="O24" s="1">
        <v>0.60416666666666696</v>
      </c>
    </row>
    <row r="25" spans="2:15" ht="30" customHeight="1" x14ac:dyDescent="0.25">
      <c r="N25" s="1">
        <v>0.406250000000001</v>
      </c>
      <c r="O25" s="1">
        <v>0.61458333333333404</v>
      </c>
    </row>
    <row r="26" spans="2:15" ht="30" customHeight="1" x14ac:dyDescent="0.25">
      <c r="N26" s="1">
        <v>0.41666666666666702</v>
      </c>
      <c r="O26" s="1">
        <v>0.625</v>
      </c>
    </row>
    <row r="27" spans="2:15" ht="30" customHeight="1" x14ac:dyDescent="0.25">
      <c r="N27" s="1">
        <v>0.42708333333333398</v>
      </c>
      <c r="O27" s="1">
        <v>0.63541666666666696</v>
      </c>
    </row>
    <row r="28" spans="2:15" ht="30" customHeight="1" x14ac:dyDescent="0.25">
      <c r="N28" s="1">
        <v>0.437500000000001</v>
      </c>
      <c r="O28" s="1">
        <v>0.64583333333333404</v>
      </c>
    </row>
    <row r="29" spans="2:15" ht="30" customHeight="1" x14ac:dyDescent="0.25">
      <c r="N29" s="1">
        <v>0.44791666666666702</v>
      </c>
      <c r="O29" s="1">
        <v>0.65625</v>
      </c>
    </row>
    <row r="30" spans="2:15" ht="30" customHeight="1" x14ac:dyDescent="0.25">
      <c r="N30" s="1">
        <v>0.45833333333333398</v>
      </c>
      <c r="O30" s="1">
        <v>0.66666666666666696</v>
      </c>
    </row>
    <row r="31" spans="2:15" ht="30" customHeight="1" x14ac:dyDescent="0.25">
      <c r="N31" s="1">
        <v>0.468750000000001</v>
      </c>
      <c r="O31" s="1">
        <v>0.67708333333333404</v>
      </c>
    </row>
    <row r="32" spans="2:15" ht="30" customHeight="1" x14ac:dyDescent="0.25">
      <c r="N32" s="1">
        <v>0.47916666666666802</v>
      </c>
      <c r="O32" s="1">
        <v>0.687500000000001</v>
      </c>
    </row>
    <row r="33" spans="14:15" ht="30" customHeight="1" x14ac:dyDescent="0.25">
      <c r="N33" s="1">
        <v>0.48958333333333398</v>
      </c>
      <c r="O33" s="1">
        <v>0.69791666666666696</v>
      </c>
    </row>
    <row r="34" spans="14:15" ht="30" customHeight="1" x14ac:dyDescent="0.25">
      <c r="N34" s="1">
        <v>0.500000000000001</v>
      </c>
      <c r="O34" s="1">
        <v>0.70833333333333404</v>
      </c>
    </row>
    <row r="35" spans="14:15" ht="30" customHeight="1" x14ac:dyDescent="0.25">
      <c r="N35" s="1">
        <v>0.51041666666666796</v>
      </c>
      <c r="O35" s="1">
        <v>0.718750000000001</v>
      </c>
    </row>
    <row r="36" spans="14:15" ht="30" customHeight="1" x14ac:dyDescent="0.25">
      <c r="N36" s="1">
        <v>0.52083333333333404</v>
      </c>
      <c r="O36" s="1">
        <v>0.72916666666666696</v>
      </c>
    </row>
    <row r="37" spans="14:15" ht="30" customHeight="1" x14ac:dyDescent="0.25">
      <c r="N37" s="1">
        <v>0.531250000000001</v>
      </c>
      <c r="O37" s="1">
        <v>0.73958333333333404</v>
      </c>
    </row>
    <row r="38" spans="14:15" ht="30" customHeight="1" x14ac:dyDescent="0.25">
      <c r="N38" s="1">
        <v>0.54166666666666796</v>
      </c>
      <c r="O38" s="1">
        <v>0.750000000000001</v>
      </c>
    </row>
    <row r="39" spans="14:15" ht="30" customHeight="1" x14ac:dyDescent="0.25">
      <c r="N39" s="1">
        <v>0.55208333333333404</v>
      </c>
      <c r="O39" s="1">
        <v>0.76041666666666696</v>
      </c>
    </row>
    <row r="40" spans="14:15" ht="30" customHeight="1" x14ac:dyDescent="0.25">
      <c r="N40" s="1">
        <v>0.562500000000001</v>
      </c>
      <c r="O40" s="1">
        <v>0.77083333333333404</v>
      </c>
    </row>
    <row r="41" spans="14:15" ht="30" customHeight="1" x14ac:dyDescent="0.25">
      <c r="N41" s="1">
        <v>0.57291666666666796</v>
      </c>
      <c r="O41" s="1">
        <v>0.781250000000001</v>
      </c>
    </row>
    <row r="42" spans="14:15" ht="30" customHeight="1" x14ac:dyDescent="0.25">
      <c r="N42" s="1">
        <v>0.58333333333333404</v>
      </c>
      <c r="O42" s="1">
        <v>0.79166666666666696</v>
      </c>
    </row>
    <row r="43" spans="14:15" ht="30" customHeight="1" x14ac:dyDescent="0.25">
      <c r="N43" s="1">
        <v>0.593750000000001</v>
      </c>
      <c r="O43" s="1">
        <v>0.80208333333333404</v>
      </c>
    </row>
    <row r="44" spans="14:15" ht="30" customHeight="1" x14ac:dyDescent="0.25">
      <c r="N44" s="1">
        <v>0.60416666666666796</v>
      </c>
      <c r="O44" s="1">
        <v>0.812500000000001</v>
      </c>
    </row>
    <row r="45" spans="14:15" ht="30" customHeight="1" x14ac:dyDescent="0.25">
      <c r="N45" s="1">
        <v>0.61458333333333404</v>
      </c>
      <c r="O45" s="1">
        <v>0.82291666666666696</v>
      </c>
    </row>
    <row r="46" spans="14:15" ht="30" customHeight="1" x14ac:dyDescent="0.25">
      <c r="N46" s="1">
        <v>0.625000000000001</v>
      </c>
      <c r="O46" s="1">
        <v>0.83333333333333404</v>
      </c>
    </row>
    <row r="47" spans="14:15" ht="30" customHeight="1" x14ac:dyDescent="0.25">
      <c r="N47" s="1">
        <v>0.63541666666666796</v>
      </c>
      <c r="O47" s="1">
        <v>0.843750000000001</v>
      </c>
    </row>
    <row r="48" spans="14:15" ht="30" customHeight="1" x14ac:dyDescent="0.25">
      <c r="N48" s="1">
        <v>0.64583333333333504</v>
      </c>
      <c r="O48" s="1">
        <v>0.85416666666666796</v>
      </c>
    </row>
    <row r="49" spans="14:15" ht="30" customHeight="1" x14ac:dyDescent="0.25">
      <c r="N49" s="1">
        <v>0.656250000000001</v>
      </c>
      <c r="O49" s="1">
        <v>0.86458333333333404</v>
      </c>
    </row>
    <row r="50" spans="14:15" ht="30" customHeight="1" x14ac:dyDescent="0.25">
      <c r="N50" s="1">
        <v>0.66666666666666796</v>
      </c>
      <c r="O50" s="1">
        <v>0.875000000000001</v>
      </c>
    </row>
    <row r="51" spans="14:15" ht="30" customHeight="1" x14ac:dyDescent="0.25">
      <c r="N51" s="1">
        <v>0.67708333333333504</v>
      </c>
      <c r="O51" s="1">
        <v>0.88541666666666796</v>
      </c>
    </row>
    <row r="52" spans="14:15" ht="30" customHeight="1" x14ac:dyDescent="0.25">
      <c r="N52" s="1">
        <v>0.687500000000001</v>
      </c>
      <c r="O52" s="1">
        <v>0.89583333333333404</v>
      </c>
    </row>
    <row r="53" spans="14:15" ht="30" customHeight="1" x14ac:dyDescent="0.25">
      <c r="N53" s="1">
        <v>0.69791666666666796</v>
      </c>
      <c r="O53" s="1">
        <v>0.906250000000001</v>
      </c>
    </row>
    <row r="54" spans="14:15" ht="30" customHeight="1" x14ac:dyDescent="0.25">
      <c r="N54" s="1">
        <v>0.70833333333333504</v>
      </c>
      <c r="O54" s="1">
        <v>0.91666666666666796</v>
      </c>
    </row>
    <row r="55" spans="14:15" ht="30" customHeight="1" x14ac:dyDescent="0.25">
      <c r="N55" s="1">
        <v>0.718750000000001</v>
      </c>
      <c r="O55" s="1">
        <v>0.92708333333333404</v>
      </c>
    </row>
    <row r="56" spans="14:15" ht="30" customHeight="1" x14ac:dyDescent="0.25">
      <c r="N56" s="1">
        <v>0.72916666666666796</v>
      </c>
      <c r="O56" s="1">
        <v>0.937500000000001</v>
      </c>
    </row>
    <row r="57" spans="14:15" ht="30" customHeight="1" x14ac:dyDescent="0.25">
      <c r="N57" s="1">
        <v>0.73958333333333504</v>
      </c>
      <c r="O57" s="1">
        <v>0.94791666666666796</v>
      </c>
    </row>
    <row r="58" spans="14:15" ht="30" customHeight="1" x14ac:dyDescent="0.25">
      <c r="N58" s="1">
        <v>0.750000000000001</v>
      </c>
      <c r="O58" s="1">
        <v>0.95833333333333404</v>
      </c>
    </row>
    <row r="59" spans="14:15" ht="30" customHeight="1" x14ac:dyDescent="0.25">
      <c r="N59" s="1">
        <v>0.76041666666666796</v>
      </c>
      <c r="O59" s="1">
        <v>0.968750000000001</v>
      </c>
    </row>
    <row r="60" spans="14:15" ht="30" customHeight="1" x14ac:dyDescent="0.25">
      <c r="N60" s="1">
        <v>0.77083333333333504</v>
      </c>
      <c r="O60" s="1">
        <v>0.97916666666666796</v>
      </c>
    </row>
    <row r="61" spans="14:15" ht="30" customHeight="1" x14ac:dyDescent="0.25">
      <c r="N61" s="1">
        <v>0.781250000000001</v>
      </c>
      <c r="O61" s="1">
        <v>0.98958333333333404</v>
      </c>
    </row>
    <row r="62" spans="14:15" ht="30" customHeight="1" x14ac:dyDescent="0.25">
      <c r="N62" s="1">
        <v>0.79166666666666796</v>
      </c>
    </row>
    <row r="63" spans="14:15" ht="30" customHeight="1" x14ac:dyDescent="0.25">
      <c r="N63" s="1">
        <v>0.80208333333333504</v>
      </c>
    </row>
    <row r="64" spans="14:15" ht="30" customHeight="1" x14ac:dyDescent="0.25">
      <c r="N64" s="1">
        <v>0.812500000000001</v>
      </c>
    </row>
    <row r="65" spans="14:14" ht="30" customHeight="1" x14ac:dyDescent="0.25">
      <c r="N65" s="1">
        <v>0.82291666666666796</v>
      </c>
    </row>
    <row r="66" spans="14:14" ht="30" customHeight="1" x14ac:dyDescent="0.25">
      <c r="N66" s="1">
        <v>0.83333333333333504</v>
      </c>
    </row>
    <row r="67" spans="14:14" ht="30" customHeight="1" x14ac:dyDescent="0.25">
      <c r="N67" s="1">
        <v>0.843750000000002</v>
      </c>
    </row>
    <row r="68" spans="14:14" ht="30" customHeight="1" x14ac:dyDescent="0.25">
      <c r="N68" s="1">
        <v>0.85416666666666796</v>
      </c>
    </row>
    <row r="69" spans="14:14" ht="30" customHeight="1" x14ac:dyDescent="0.25">
      <c r="N69" s="1">
        <v>0.86458333333333504</v>
      </c>
    </row>
    <row r="70" spans="14:14" ht="30" customHeight="1" x14ac:dyDescent="0.25">
      <c r="N70" s="1">
        <v>0.875000000000002</v>
      </c>
    </row>
    <row r="71" spans="14:14" ht="30" customHeight="1" x14ac:dyDescent="0.25">
      <c r="N71" s="1">
        <v>0.88541666666666796</v>
      </c>
    </row>
    <row r="72" spans="14:14" ht="30" customHeight="1" x14ac:dyDescent="0.25">
      <c r="N72" s="1">
        <v>0.89583333333333504</v>
      </c>
    </row>
    <row r="73" spans="14:14" ht="30" customHeight="1" x14ac:dyDescent="0.25">
      <c r="N73" s="1">
        <v>0.906250000000002</v>
      </c>
    </row>
    <row r="74" spans="14:14" ht="30" customHeight="1" x14ac:dyDescent="0.25">
      <c r="N74" s="1">
        <v>0.91666666666666796</v>
      </c>
    </row>
    <row r="75" spans="14:14" ht="30" customHeight="1" x14ac:dyDescent="0.25">
      <c r="N75" s="1">
        <v>0.92708333333333504</v>
      </c>
    </row>
    <row r="76" spans="14:14" ht="30" customHeight="1" x14ac:dyDescent="0.25">
      <c r="N76" s="1">
        <v>0.937500000000002</v>
      </c>
    </row>
    <row r="77" spans="14:14" ht="30" customHeight="1" x14ac:dyDescent="0.25">
      <c r="N77" s="1">
        <v>0.94791666666666796</v>
      </c>
    </row>
    <row r="78" spans="14:14" ht="30" customHeight="1" x14ac:dyDescent="0.25">
      <c r="N78" s="1">
        <v>0.95833333333333504</v>
      </c>
    </row>
  </sheetData>
  <mergeCells count="5">
    <mergeCell ref="H3:J8"/>
    <mergeCell ref="E11:G11"/>
    <mergeCell ref="E12:G12"/>
    <mergeCell ref="E6:G6"/>
    <mergeCell ref="A1:N1"/>
  </mergeCells>
  <conditionalFormatting sqref="H3">
    <cfRule type="expression" dxfId="7" priority="7">
      <formula>$D$4="Yes"</formula>
    </cfRule>
    <cfRule type="expression" dxfId="6" priority="8">
      <formula>$D$3="Yes"</formula>
    </cfRule>
  </conditionalFormatting>
  <conditionalFormatting sqref="H3:J8">
    <cfRule type="expression" dxfId="5" priority="1" stopIfTrue="1">
      <formula>$D$2="Yes"</formula>
    </cfRule>
    <cfRule type="expression" dxfId="4" priority="10">
      <formula>$D$9="Yes"</formula>
    </cfRule>
    <cfRule type="expression" dxfId="3" priority="11">
      <formula>$D$8="Yes"</formula>
    </cfRule>
    <cfRule type="expression" dxfId="2" priority="12">
      <formula>$D$7="Yes"</formula>
    </cfRule>
    <cfRule type="expression" dxfId="1" priority="13">
      <formula>$D$5:$D$9="Yes"</formula>
    </cfRule>
  </conditionalFormatting>
  <conditionalFormatting sqref="E6:G6">
    <cfRule type="expression" dxfId="0" priority="2">
      <formula>$D$6="Yes"</formula>
    </cfRule>
  </conditionalFormatting>
  <dataValidations xWindow="211" yWindow="235" count="4">
    <dataValidation type="list" allowBlank="1" showInputMessage="1" showErrorMessage="1" promptTitle="Pick Up" sqref="F16">
      <formula1>$N$2:$N$78</formula1>
    </dataValidation>
    <dataValidation type="list" allowBlank="1" showInputMessage="1" showErrorMessage="1" promptTitle="Drop off" sqref="G16">
      <formula1>$O$2:$O$61</formula1>
    </dataValidation>
    <dataValidation type="list" allowBlank="1" showInputMessage="1" showErrorMessage="1" sqref="C11">
      <formula1>$S$2:$S$5</formula1>
    </dataValidation>
    <dataValidation type="list" allowBlank="1" showInputMessage="1" showErrorMessage="1" promptTitle="Yes/No" sqref="D2:D9">
      <formula1>$Q$2:$Q$3</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9"/>
  <sheetViews>
    <sheetView workbookViewId="0">
      <selection activeCell="G2" sqref="G2:I8"/>
    </sheetView>
  </sheetViews>
  <sheetFormatPr defaultRowHeight="15" x14ac:dyDescent="0.25"/>
  <cols>
    <col min="2" max="2" width="17.28515625" customWidth="1"/>
    <col min="3" max="3" width="36.5703125" customWidth="1"/>
    <col min="7" max="7" width="21" customWidth="1"/>
    <col min="8" max="8" width="11.7109375" customWidth="1"/>
    <col min="9" max="9" width="18.28515625" customWidth="1"/>
  </cols>
  <sheetData>
    <row r="1" spans="2:10" ht="15.75" thickBot="1" x14ac:dyDescent="0.3"/>
    <row r="2" spans="2:10" ht="15.75" thickBot="1" x14ac:dyDescent="0.3">
      <c r="B2" s="45" t="s">
        <v>33</v>
      </c>
      <c r="C2" s="44" t="s">
        <v>32</v>
      </c>
      <c r="G2" s="300" t="s">
        <v>37</v>
      </c>
      <c r="H2" s="294"/>
    </row>
    <row r="3" spans="2:10" ht="30" x14ac:dyDescent="0.25">
      <c r="B3" s="45" t="s">
        <v>9</v>
      </c>
      <c r="C3" s="44" t="s">
        <v>5</v>
      </c>
      <c r="G3" s="52" t="s">
        <v>12</v>
      </c>
      <c r="H3" s="53" t="s">
        <v>16</v>
      </c>
      <c r="I3" s="51" t="s">
        <v>41</v>
      </c>
    </row>
    <row r="4" spans="2:10" ht="30" x14ac:dyDescent="0.25">
      <c r="B4" s="45" t="s">
        <v>9</v>
      </c>
      <c r="C4" s="44" t="s">
        <v>7</v>
      </c>
      <c r="G4" s="48" t="s">
        <v>13</v>
      </c>
      <c r="H4" s="47" t="s">
        <v>40</v>
      </c>
    </row>
    <row r="5" spans="2:10" ht="30" x14ac:dyDescent="0.25">
      <c r="B5" s="45" t="s">
        <v>9</v>
      </c>
      <c r="C5" s="44" t="s">
        <v>38</v>
      </c>
      <c r="G5" s="48" t="s">
        <v>14</v>
      </c>
      <c r="H5" s="47" t="s">
        <v>40</v>
      </c>
    </row>
    <row r="6" spans="2:10" ht="30" x14ac:dyDescent="0.25">
      <c r="B6" s="45" t="s">
        <v>9</v>
      </c>
      <c r="C6" s="44" t="s">
        <v>18</v>
      </c>
      <c r="G6" s="48" t="s">
        <v>15</v>
      </c>
      <c r="H6" s="47" t="s">
        <v>40</v>
      </c>
    </row>
    <row r="7" spans="2:10" ht="30" x14ac:dyDescent="0.25">
      <c r="B7" s="45" t="s">
        <v>10</v>
      </c>
      <c r="C7" s="44" t="s">
        <v>8</v>
      </c>
      <c r="G7" s="49" t="s">
        <v>34</v>
      </c>
      <c r="H7" s="54" t="s">
        <v>39</v>
      </c>
      <c r="J7" t="s">
        <v>39</v>
      </c>
    </row>
    <row r="8" spans="2:10" ht="53.25" customHeight="1" thickBot="1" x14ac:dyDescent="0.3">
      <c r="B8" s="45" t="s">
        <v>10</v>
      </c>
      <c r="C8" s="46" t="s">
        <v>21</v>
      </c>
      <c r="G8" s="50" t="s">
        <v>35</v>
      </c>
      <c r="H8" s="55" t="s">
        <v>39</v>
      </c>
    </row>
    <row r="9" spans="2:10" ht="35.25" customHeight="1" x14ac:dyDescent="0.25">
      <c r="B9" s="45" t="s">
        <v>10</v>
      </c>
      <c r="C9" s="44" t="s">
        <v>11</v>
      </c>
    </row>
  </sheetData>
  <mergeCells count="1">
    <mergeCell ref="G2:H2"/>
  </mergeCells>
  <dataValidations count="1">
    <dataValidation type="list" allowBlank="1" showInputMessage="1" showErrorMessage="1" sqref="H3">
      <formula1>$T$3:$T$6</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C27" sqref="C26:C27"/>
    </sheetView>
  </sheetViews>
  <sheetFormatPr defaultRowHeight="15" x14ac:dyDescent="0.25"/>
  <cols>
    <col min="1" max="1" width="42.7109375" customWidth="1"/>
  </cols>
  <sheetData>
    <row r="1" spans="1:4" x14ac:dyDescent="0.25">
      <c r="A1" t="s">
        <v>44</v>
      </c>
      <c r="B1">
        <v>1</v>
      </c>
      <c r="C1" t="s">
        <v>48</v>
      </c>
    </row>
    <row r="2" spans="1:4" x14ac:dyDescent="0.25">
      <c r="A2" t="s">
        <v>45</v>
      </c>
      <c r="B2">
        <v>2</v>
      </c>
      <c r="C2" t="s">
        <v>52</v>
      </c>
    </row>
    <row r="3" spans="1:4" x14ac:dyDescent="0.25">
      <c r="A3" t="s">
        <v>46</v>
      </c>
      <c r="B3">
        <v>3</v>
      </c>
      <c r="C3" s="56" t="s">
        <v>55</v>
      </c>
    </row>
    <row r="4" spans="1:4" x14ac:dyDescent="0.25">
      <c r="A4" t="s">
        <v>47</v>
      </c>
      <c r="B4">
        <v>4</v>
      </c>
      <c r="C4" t="s">
        <v>53</v>
      </c>
      <c r="D4" t="s">
        <v>56</v>
      </c>
    </row>
    <row r="5" spans="1:4" x14ac:dyDescent="0.25">
      <c r="A5" t="s">
        <v>50</v>
      </c>
      <c r="B5">
        <v>5</v>
      </c>
      <c r="C5" t="s">
        <v>54</v>
      </c>
    </row>
    <row r="6" spans="1:4" x14ac:dyDescent="0.25">
      <c r="A6" t="s">
        <v>49</v>
      </c>
      <c r="B6">
        <v>6</v>
      </c>
      <c r="C6" t="s">
        <v>51</v>
      </c>
    </row>
    <row r="7" spans="1:4" x14ac:dyDescent="0.25">
      <c r="B7">
        <v>7</v>
      </c>
    </row>
    <row r="8" spans="1:4" x14ac:dyDescent="0.25">
      <c r="B8">
        <v>8</v>
      </c>
    </row>
    <row r="9" spans="1:4" x14ac:dyDescent="0.25">
      <c r="B9">
        <v>9</v>
      </c>
    </row>
    <row r="10" spans="1:4" x14ac:dyDescent="0.25">
      <c r="B10">
        <v>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DA1073"/>
  <sheetViews>
    <sheetView topLeftCell="A10" zoomScale="82" zoomScaleNormal="82" workbookViewId="0">
      <selection activeCell="C12" sqref="C12"/>
    </sheetView>
  </sheetViews>
  <sheetFormatPr defaultRowHeight="15" x14ac:dyDescent="0.25"/>
  <cols>
    <col min="1" max="1" width="76.5703125" customWidth="1"/>
    <col min="2" max="2" width="24.7109375" customWidth="1"/>
    <col min="3" max="3" width="14.28515625" customWidth="1"/>
    <col min="4" max="4" width="14.5703125" customWidth="1"/>
    <col min="5" max="5" width="15.7109375" customWidth="1"/>
    <col min="6" max="6" width="1.7109375" customWidth="1"/>
    <col min="7" max="7" width="15.140625" customWidth="1"/>
    <col min="8" max="8" width="14.5703125" customWidth="1"/>
    <col min="10" max="11" width="9.140625" hidden="1" customWidth="1"/>
    <col min="12" max="12" width="10" hidden="1" customWidth="1"/>
    <col min="13" max="13" width="9.7109375" hidden="1" customWidth="1"/>
    <col min="14" max="14" width="11.42578125" hidden="1" customWidth="1"/>
    <col min="15" max="15" width="13.28515625" hidden="1" customWidth="1"/>
    <col min="16" max="16" width="1.42578125" hidden="1" customWidth="1"/>
    <col min="17" max="17" width="11.7109375" hidden="1" customWidth="1"/>
    <col min="18" max="18" width="9.140625" hidden="1" customWidth="1"/>
    <col min="19" max="19" width="0" hidden="1" customWidth="1"/>
    <col min="258" max="258" width="24.28515625" customWidth="1"/>
    <col min="259" max="259" width="14.28515625" customWidth="1"/>
    <col min="260" max="260" width="14.5703125" customWidth="1"/>
    <col min="261" max="261" width="15.7109375" customWidth="1"/>
    <col min="262" max="262" width="1.7109375" customWidth="1"/>
    <col min="263" max="263" width="10.42578125" customWidth="1"/>
    <col min="266" max="267" width="0" hidden="1" customWidth="1"/>
    <col min="268" max="268" width="10" bestFit="1" customWidth="1"/>
    <col min="269" max="269" width="9.7109375" bestFit="1" customWidth="1"/>
    <col min="270" max="270" width="11.42578125" bestFit="1" customWidth="1"/>
    <col min="271" max="271" width="13.28515625" bestFit="1" customWidth="1"/>
    <col min="272" max="272" width="1.42578125" customWidth="1"/>
    <col min="273" max="273" width="11.7109375" bestFit="1" customWidth="1"/>
    <col min="514" max="514" width="24.28515625" customWidth="1"/>
    <col min="515" max="515" width="14.28515625" customWidth="1"/>
    <col min="516" max="516" width="14.5703125" customWidth="1"/>
    <col min="517" max="517" width="15.7109375" customWidth="1"/>
    <col min="518" max="518" width="1.7109375" customWidth="1"/>
    <col min="519" max="519" width="10.42578125" customWidth="1"/>
    <col min="522" max="523" width="0" hidden="1" customWidth="1"/>
    <col min="524" max="524" width="10" bestFit="1" customWidth="1"/>
    <col min="525" max="525" width="9.7109375" bestFit="1" customWidth="1"/>
    <col min="526" max="526" width="11.42578125" bestFit="1" customWidth="1"/>
    <col min="527" max="527" width="13.28515625" bestFit="1" customWidth="1"/>
    <col min="528" max="528" width="1.42578125" customWidth="1"/>
    <col min="529" max="529" width="11.7109375" bestFit="1" customWidth="1"/>
    <col min="770" max="770" width="24.28515625" customWidth="1"/>
    <col min="771" max="771" width="14.28515625" customWidth="1"/>
    <col min="772" max="772" width="14.5703125" customWidth="1"/>
    <col min="773" max="773" width="15.7109375" customWidth="1"/>
    <col min="774" max="774" width="1.7109375" customWidth="1"/>
    <col min="775" max="775" width="10.42578125" customWidth="1"/>
    <col min="778" max="779" width="0" hidden="1" customWidth="1"/>
    <col min="780" max="780" width="10" bestFit="1" customWidth="1"/>
    <col min="781" max="781" width="9.7109375" bestFit="1" customWidth="1"/>
    <col min="782" max="782" width="11.42578125" bestFit="1" customWidth="1"/>
    <col min="783" max="783" width="13.28515625" bestFit="1" customWidth="1"/>
    <col min="784" max="784" width="1.42578125" customWidth="1"/>
    <col min="785" max="785" width="11.7109375" bestFit="1" customWidth="1"/>
    <col min="1026" max="1026" width="24.28515625" customWidth="1"/>
    <col min="1027" max="1027" width="14.28515625" customWidth="1"/>
    <col min="1028" max="1028" width="14.5703125" customWidth="1"/>
    <col min="1029" max="1029" width="15.7109375" customWidth="1"/>
    <col min="1030" max="1030" width="1.7109375" customWidth="1"/>
    <col min="1031" max="1031" width="10.42578125" customWidth="1"/>
    <col min="1034" max="1035" width="0" hidden="1" customWidth="1"/>
    <col min="1036" max="1036" width="10" bestFit="1" customWidth="1"/>
    <col min="1037" max="1037" width="9.7109375" bestFit="1" customWidth="1"/>
    <col min="1038" max="1038" width="11.42578125" bestFit="1" customWidth="1"/>
    <col min="1039" max="1039" width="13.28515625" bestFit="1" customWidth="1"/>
    <col min="1040" max="1040" width="1.42578125" customWidth="1"/>
    <col min="1041" max="1041" width="11.7109375" bestFit="1" customWidth="1"/>
    <col min="1282" max="1282" width="24.28515625" customWidth="1"/>
    <col min="1283" max="1283" width="14.28515625" customWidth="1"/>
    <col min="1284" max="1284" width="14.5703125" customWidth="1"/>
    <col min="1285" max="1285" width="15.7109375" customWidth="1"/>
    <col min="1286" max="1286" width="1.7109375" customWidth="1"/>
    <col min="1287" max="1287" width="10.42578125" customWidth="1"/>
    <col min="1290" max="1291" width="0" hidden="1" customWidth="1"/>
    <col min="1292" max="1292" width="10" bestFit="1" customWidth="1"/>
    <col min="1293" max="1293" width="9.7109375" bestFit="1" customWidth="1"/>
    <col min="1294" max="1294" width="11.42578125" bestFit="1" customWidth="1"/>
    <col min="1295" max="1295" width="13.28515625" bestFit="1" customWidth="1"/>
    <col min="1296" max="1296" width="1.42578125" customWidth="1"/>
    <col min="1297" max="1297" width="11.7109375" bestFit="1" customWidth="1"/>
    <col min="1538" max="1538" width="24.28515625" customWidth="1"/>
    <col min="1539" max="1539" width="14.28515625" customWidth="1"/>
    <col min="1540" max="1540" width="14.5703125" customWidth="1"/>
    <col min="1541" max="1541" width="15.7109375" customWidth="1"/>
    <col min="1542" max="1542" width="1.7109375" customWidth="1"/>
    <col min="1543" max="1543" width="10.42578125" customWidth="1"/>
    <col min="1546" max="1547" width="0" hidden="1" customWidth="1"/>
    <col min="1548" max="1548" width="10" bestFit="1" customWidth="1"/>
    <col min="1549" max="1549" width="9.7109375" bestFit="1" customWidth="1"/>
    <col min="1550" max="1550" width="11.42578125" bestFit="1" customWidth="1"/>
    <col min="1551" max="1551" width="13.28515625" bestFit="1" customWidth="1"/>
    <col min="1552" max="1552" width="1.42578125" customWidth="1"/>
    <col min="1553" max="1553" width="11.7109375" bestFit="1" customWidth="1"/>
    <col min="1794" max="1794" width="24.28515625" customWidth="1"/>
    <col min="1795" max="1795" width="14.28515625" customWidth="1"/>
    <col min="1796" max="1796" width="14.5703125" customWidth="1"/>
    <col min="1797" max="1797" width="15.7109375" customWidth="1"/>
    <col min="1798" max="1798" width="1.7109375" customWidth="1"/>
    <col min="1799" max="1799" width="10.42578125" customWidth="1"/>
    <col min="1802" max="1803" width="0" hidden="1" customWidth="1"/>
    <col min="1804" max="1804" width="10" bestFit="1" customWidth="1"/>
    <col min="1805" max="1805" width="9.7109375" bestFit="1" customWidth="1"/>
    <col min="1806" max="1806" width="11.42578125" bestFit="1" customWidth="1"/>
    <col min="1807" max="1807" width="13.28515625" bestFit="1" customWidth="1"/>
    <col min="1808" max="1808" width="1.42578125" customWidth="1"/>
    <col min="1809" max="1809" width="11.7109375" bestFit="1" customWidth="1"/>
    <col min="2050" max="2050" width="24.28515625" customWidth="1"/>
    <col min="2051" max="2051" width="14.28515625" customWidth="1"/>
    <col min="2052" max="2052" width="14.5703125" customWidth="1"/>
    <col min="2053" max="2053" width="15.7109375" customWidth="1"/>
    <col min="2054" max="2054" width="1.7109375" customWidth="1"/>
    <col min="2055" max="2055" width="10.42578125" customWidth="1"/>
    <col min="2058" max="2059" width="0" hidden="1" customWidth="1"/>
    <col min="2060" max="2060" width="10" bestFit="1" customWidth="1"/>
    <col min="2061" max="2061" width="9.7109375" bestFit="1" customWidth="1"/>
    <col min="2062" max="2062" width="11.42578125" bestFit="1" customWidth="1"/>
    <col min="2063" max="2063" width="13.28515625" bestFit="1" customWidth="1"/>
    <col min="2064" max="2064" width="1.42578125" customWidth="1"/>
    <col min="2065" max="2065" width="11.7109375" bestFit="1" customWidth="1"/>
    <col min="2306" max="2306" width="24.28515625" customWidth="1"/>
    <col min="2307" max="2307" width="14.28515625" customWidth="1"/>
    <col min="2308" max="2308" width="14.5703125" customWidth="1"/>
    <col min="2309" max="2309" width="15.7109375" customWidth="1"/>
    <col min="2310" max="2310" width="1.7109375" customWidth="1"/>
    <col min="2311" max="2311" width="10.42578125" customWidth="1"/>
    <col min="2314" max="2315" width="0" hidden="1" customWidth="1"/>
    <col min="2316" max="2316" width="10" bestFit="1" customWidth="1"/>
    <col min="2317" max="2317" width="9.7109375" bestFit="1" customWidth="1"/>
    <col min="2318" max="2318" width="11.42578125" bestFit="1" customWidth="1"/>
    <col min="2319" max="2319" width="13.28515625" bestFit="1" customWidth="1"/>
    <col min="2320" max="2320" width="1.42578125" customWidth="1"/>
    <col min="2321" max="2321" width="11.7109375" bestFit="1" customWidth="1"/>
    <col min="2562" max="2562" width="24.28515625" customWidth="1"/>
    <col min="2563" max="2563" width="14.28515625" customWidth="1"/>
    <col min="2564" max="2564" width="14.5703125" customWidth="1"/>
    <col min="2565" max="2565" width="15.7109375" customWidth="1"/>
    <col min="2566" max="2566" width="1.7109375" customWidth="1"/>
    <col min="2567" max="2567" width="10.42578125" customWidth="1"/>
    <col min="2570" max="2571" width="0" hidden="1" customWidth="1"/>
    <col min="2572" max="2572" width="10" bestFit="1" customWidth="1"/>
    <col min="2573" max="2573" width="9.7109375" bestFit="1" customWidth="1"/>
    <col min="2574" max="2574" width="11.42578125" bestFit="1" customWidth="1"/>
    <col min="2575" max="2575" width="13.28515625" bestFit="1" customWidth="1"/>
    <col min="2576" max="2576" width="1.42578125" customWidth="1"/>
    <col min="2577" max="2577" width="11.7109375" bestFit="1" customWidth="1"/>
    <col min="2818" max="2818" width="24.28515625" customWidth="1"/>
    <col min="2819" max="2819" width="14.28515625" customWidth="1"/>
    <col min="2820" max="2820" width="14.5703125" customWidth="1"/>
    <col min="2821" max="2821" width="15.7109375" customWidth="1"/>
    <col min="2822" max="2822" width="1.7109375" customWidth="1"/>
    <col min="2823" max="2823" width="10.42578125" customWidth="1"/>
    <col min="2826" max="2827" width="0" hidden="1" customWidth="1"/>
    <col min="2828" max="2828" width="10" bestFit="1" customWidth="1"/>
    <col min="2829" max="2829" width="9.7109375" bestFit="1" customWidth="1"/>
    <col min="2830" max="2830" width="11.42578125" bestFit="1" customWidth="1"/>
    <col min="2831" max="2831" width="13.28515625" bestFit="1" customWidth="1"/>
    <col min="2832" max="2832" width="1.42578125" customWidth="1"/>
    <col min="2833" max="2833" width="11.7109375" bestFit="1" customWidth="1"/>
    <col min="3074" max="3074" width="24.28515625" customWidth="1"/>
    <col min="3075" max="3075" width="14.28515625" customWidth="1"/>
    <col min="3076" max="3076" width="14.5703125" customWidth="1"/>
    <col min="3077" max="3077" width="15.7109375" customWidth="1"/>
    <col min="3078" max="3078" width="1.7109375" customWidth="1"/>
    <col min="3079" max="3079" width="10.42578125" customWidth="1"/>
    <col min="3082" max="3083" width="0" hidden="1" customWidth="1"/>
    <col min="3084" max="3084" width="10" bestFit="1" customWidth="1"/>
    <col min="3085" max="3085" width="9.7109375" bestFit="1" customWidth="1"/>
    <col min="3086" max="3086" width="11.42578125" bestFit="1" customWidth="1"/>
    <col min="3087" max="3087" width="13.28515625" bestFit="1" customWidth="1"/>
    <col min="3088" max="3088" width="1.42578125" customWidth="1"/>
    <col min="3089" max="3089" width="11.7109375" bestFit="1" customWidth="1"/>
    <col min="3330" max="3330" width="24.28515625" customWidth="1"/>
    <col min="3331" max="3331" width="14.28515625" customWidth="1"/>
    <col min="3332" max="3332" width="14.5703125" customWidth="1"/>
    <col min="3333" max="3333" width="15.7109375" customWidth="1"/>
    <col min="3334" max="3334" width="1.7109375" customWidth="1"/>
    <col min="3335" max="3335" width="10.42578125" customWidth="1"/>
    <col min="3338" max="3339" width="0" hidden="1" customWidth="1"/>
    <col min="3340" max="3340" width="10" bestFit="1" customWidth="1"/>
    <col min="3341" max="3341" width="9.7109375" bestFit="1" customWidth="1"/>
    <col min="3342" max="3342" width="11.42578125" bestFit="1" customWidth="1"/>
    <col min="3343" max="3343" width="13.28515625" bestFit="1" customWidth="1"/>
    <col min="3344" max="3344" width="1.42578125" customWidth="1"/>
    <col min="3345" max="3345" width="11.7109375" bestFit="1" customWidth="1"/>
    <col min="3586" max="3586" width="24.28515625" customWidth="1"/>
    <col min="3587" max="3587" width="14.28515625" customWidth="1"/>
    <col min="3588" max="3588" width="14.5703125" customWidth="1"/>
    <col min="3589" max="3589" width="15.7109375" customWidth="1"/>
    <col min="3590" max="3590" width="1.7109375" customWidth="1"/>
    <col min="3591" max="3591" width="10.42578125" customWidth="1"/>
    <col min="3594" max="3595" width="0" hidden="1" customWidth="1"/>
    <col min="3596" max="3596" width="10" bestFit="1" customWidth="1"/>
    <col min="3597" max="3597" width="9.7109375" bestFit="1" customWidth="1"/>
    <col min="3598" max="3598" width="11.42578125" bestFit="1" customWidth="1"/>
    <col min="3599" max="3599" width="13.28515625" bestFit="1" customWidth="1"/>
    <col min="3600" max="3600" width="1.42578125" customWidth="1"/>
    <col min="3601" max="3601" width="11.7109375" bestFit="1" customWidth="1"/>
    <col min="3842" max="3842" width="24.28515625" customWidth="1"/>
    <col min="3843" max="3843" width="14.28515625" customWidth="1"/>
    <col min="3844" max="3844" width="14.5703125" customWidth="1"/>
    <col min="3845" max="3845" width="15.7109375" customWidth="1"/>
    <col min="3846" max="3846" width="1.7109375" customWidth="1"/>
    <col min="3847" max="3847" width="10.42578125" customWidth="1"/>
    <col min="3850" max="3851" width="0" hidden="1" customWidth="1"/>
    <col min="3852" max="3852" width="10" bestFit="1" customWidth="1"/>
    <col min="3853" max="3853" width="9.7109375" bestFit="1" customWidth="1"/>
    <col min="3854" max="3854" width="11.42578125" bestFit="1" customWidth="1"/>
    <col min="3855" max="3855" width="13.28515625" bestFit="1" customWidth="1"/>
    <col min="3856" max="3856" width="1.42578125" customWidth="1"/>
    <col min="3857" max="3857" width="11.7109375" bestFit="1" customWidth="1"/>
    <col min="4098" max="4098" width="24.28515625" customWidth="1"/>
    <col min="4099" max="4099" width="14.28515625" customWidth="1"/>
    <col min="4100" max="4100" width="14.5703125" customWidth="1"/>
    <col min="4101" max="4101" width="15.7109375" customWidth="1"/>
    <col min="4102" max="4102" width="1.7109375" customWidth="1"/>
    <col min="4103" max="4103" width="10.42578125" customWidth="1"/>
    <col min="4106" max="4107" width="0" hidden="1" customWidth="1"/>
    <col min="4108" max="4108" width="10" bestFit="1" customWidth="1"/>
    <col min="4109" max="4109" width="9.7109375" bestFit="1" customWidth="1"/>
    <col min="4110" max="4110" width="11.42578125" bestFit="1" customWidth="1"/>
    <col min="4111" max="4111" width="13.28515625" bestFit="1" customWidth="1"/>
    <col min="4112" max="4112" width="1.42578125" customWidth="1"/>
    <col min="4113" max="4113" width="11.7109375" bestFit="1" customWidth="1"/>
    <col min="4354" max="4354" width="24.28515625" customWidth="1"/>
    <col min="4355" max="4355" width="14.28515625" customWidth="1"/>
    <col min="4356" max="4356" width="14.5703125" customWidth="1"/>
    <col min="4357" max="4357" width="15.7109375" customWidth="1"/>
    <col min="4358" max="4358" width="1.7109375" customWidth="1"/>
    <col min="4359" max="4359" width="10.42578125" customWidth="1"/>
    <col min="4362" max="4363" width="0" hidden="1" customWidth="1"/>
    <col min="4364" max="4364" width="10" bestFit="1" customWidth="1"/>
    <col min="4365" max="4365" width="9.7109375" bestFit="1" customWidth="1"/>
    <col min="4366" max="4366" width="11.42578125" bestFit="1" customWidth="1"/>
    <col min="4367" max="4367" width="13.28515625" bestFit="1" customWidth="1"/>
    <col min="4368" max="4368" width="1.42578125" customWidth="1"/>
    <col min="4369" max="4369" width="11.7109375" bestFit="1" customWidth="1"/>
    <col min="4610" max="4610" width="24.28515625" customWidth="1"/>
    <col min="4611" max="4611" width="14.28515625" customWidth="1"/>
    <col min="4612" max="4612" width="14.5703125" customWidth="1"/>
    <col min="4613" max="4613" width="15.7109375" customWidth="1"/>
    <col min="4614" max="4614" width="1.7109375" customWidth="1"/>
    <col min="4615" max="4615" width="10.42578125" customWidth="1"/>
    <col min="4618" max="4619" width="0" hidden="1" customWidth="1"/>
    <col min="4620" max="4620" width="10" bestFit="1" customWidth="1"/>
    <col min="4621" max="4621" width="9.7109375" bestFit="1" customWidth="1"/>
    <col min="4622" max="4622" width="11.42578125" bestFit="1" customWidth="1"/>
    <col min="4623" max="4623" width="13.28515625" bestFit="1" customWidth="1"/>
    <col min="4624" max="4624" width="1.42578125" customWidth="1"/>
    <col min="4625" max="4625" width="11.7109375" bestFit="1" customWidth="1"/>
    <col min="4866" max="4866" width="24.28515625" customWidth="1"/>
    <col min="4867" max="4867" width="14.28515625" customWidth="1"/>
    <col min="4868" max="4868" width="14.5703125" customWidth="1"/>
    <col min="4869" max="4869" width="15.7109375" customWidth="1"/>
    <col min="4870" max="4870" width="1.7109375" customWidth="1"/>
    <col min="4871" max="4871" width="10.42578125" customWidth="1"/>
    <col min="4874" max="4875" width="0" hidden="1" customWidth="1"/>
    <col min="4876" max="4876" width="10" bestFit="1" customWidth="1"/>
    <col min="4877" max="4877" width="9.7109375" bestFit="1" customWidth="1"/>
    <col min="4878" max="4878" width="11.42578125" bestFit="1" customWidth="1"/>
    <col min="4879" max="4879" width="13.28515625" bestFit="1" customWidth="1"/>
    <col min="4880" max="4880" width="1.42578125" customWidth="1"/>
    <col min="4881" max="4881" width="11.7109375" bestFit="1" customWidth="1"/>
    <col min="5122" max="5122" width="24.28515625" customWidth="1"/>
    <col min="5123" max="5123" width="14.28515625" customWidth="1"/>
    <col min="5124" max="5124" width="14.5703125" customWidth="1"/>
    <col min="5125" max="5125" width="15.7109375" customWidth="1"/>
    <col min="5126" max="5126" width="1.7109375" customWidth="1"/>
    <col min="5127" max="5127" width="10.42578125" customWidth="1"/>
    <col min="5130" max="5131" width="0" hidden="1" customWidth="1"/>
    <col min="5132" max="5132" width="10" bestFit="1" customWidth="1"/>
    <col min="5133" max="5133" width="9.7109375" bestFit="1" customWidth="1"/>
    <col min="5134" max="5134" width="11.42578125" bestFit="1" customWidth="1"/>
    <col min="5135" max="5135" width="13.28515625" bestFit="1" customWidth="1"/>
    <col min="5136" max="5136" width="1.42578125" customWidth="1"/>
    <col min="5137" max="5137" width="11.7109375" bestFit="1" customWidth="1"/>
    <col min="5378" max="5378" width="24.28515625" customWidth="1"/>
    <col min="5379" max="5379" width="14.28515625" customWidth="1"/>
    <col min="5380" max="5380" width="14.5703125" customWidth="1"/>
    <col min="5381" max="5381" width="15.7109375" customWidth="1"/>
    <col min="5382" max="5382" width="1.7109375" customWidth="1"/>
    <col min="5383" max="5383" width="10.42578125" customWidth="1"/>
    <col min="5386" max="5387" width="0" hidden="1" customWidth="1"/>
    <col min="5388" max="5388" width="10" bestFit="1" customWidth="1"/>
    <col min="5389" max="5389" width="9.7109375" bestFit="1" customWidth="1"/>
    <col min="5390" max="5390" width="11.42578125" bestFit="1" customWidth="1"/>
    <col min="5391" max="5391" width="13.28515625" bestFit="1" customWidth="1"/>
    <col min="5392" max="5392" width="1.42578125" customWidth="1"/>
    <col min="5393" max="5393" width="11.7109375" bestFit="1" customWidth="1"/>
    <col min="5634" max="5634" width="24.28515625" customWidth="1"/>
    <col min="5635" max="5635" width="14.28515625" customWidth="1"/>
    <col min="5636" max="5636" width="14.5703125" customWidth="1"/>
    <col min="5637" max="5637" width="15.7109375" customWidth="1"/>
    <col min="5638" max="5638" width="1.7109375" customWidth="1"/>
    <col min="5639" max="5639" width="10.42578125" customWidth="1"/>
    <col min="5642" max="5643" width="0" hidden="1" customWidth="1"/>
    <col min="5644" max="5644" width="10" bestFit="1" customWidth="1"/>
    <col min="5645" max="5645" width="9.7109375" bestFit="1" customWidth="1"/>
    <col min="5646" max="5646" width="11.42578125" bestFit="1" customWidth="1"/>
    <col min="5647" max="5647" width="13.28515625" bestFit="1" customWidth="1"/>
    <col min="5648" max="5648" width="1.42578125" customWidth="1"/>
    <col min="5649" max="5649" width="11.7109375" bestFit="1" customWidth="1"/>
    <col min="5890" max="5890" width="24.28515625" customWidth="1"/>
    <col min="5891" max="5891" width="14.28515625" customWidth="1"/>
    <col min="5892" max="5892" width="14.5703125" customWidth="1"/>
    <col min="5893" max="5893" width="15.7109375" customWidth="1"/>
    <col min="5894" max="5894" width="1.7109375" customWidth="1"/>
    <col min="5895" max="5895" width="10.42578125" customWidth="1"/>
    <col min="5898" max="5899" width="0" hidden="1" customWidth="1"/>
    <col min="5900" max="5900" width="10" bestFit="1" customWidth="1"/>
    <col min="5901" max="5901" width="9.7109375" bestFit="1" customWidth="1"/>
    <col min="5902" max="5902" width="11.42578125" bestFit="1" customWidth="1"/>
    <col min="5903" max="5903" width="13.28515625" bestFit="1" customWidth="1"/>
    <col min="5904" max="5904" width="1.42578125" customWidth="1"/>
    <col min="5905" max="5905" width="11.7109375" bestFit="1" customWidth="1"/>
    <col min="6146" max="6146" width="24.28515625" customWidth="1"/>
    <col min="6147" max="6147" width="14.28515625" customWidth="1"/>
    <col min="6148" max="6148" width="14.5703125" customWidth="1"/>
    <col min="6149" max="6149" width="15.7109375" customWidth="1"/>
    <col min="6150" max="6150" width="1.7109375" customWidth="1"/>
    <col min="6151" max="6151" width="10.42578125" customWidth="1"/>
    <col min="6154" max="6155" width="0" hidden="1" customWidth="1"/>
    <col min="6156" max="6156" width="10" bestFit="1" customWidth="1"/>
    <col min="6157" max="6157" width="9.7109375" bestFit="1" customWidth="1"/>
    <col min="6158" max="6158" width="11.42578125" bestFit="1" customWidth="1"/>
    <col min="6159" max="6159" width="13.28515625" bestFit="1" customWidth="1"/>
    <col min="6160" max="6160" width="1.42578125" customWidth="1"/>
    <col min="6161" max="6161" width="11.7109375" bestFit="1" customWidth="1"/>
    <col min="6402" max="6402" width="24.28515625" customWidth="1"/>
    <col min="6403" max="6403" width="14.28515625" customWidth="1"/>
    <col min="6404" max="6404" width="14.5703125" customWidth="1"/>
    <col min="6405" max="6405" width="15.7109375" customWidth="1"/>
    <col min="6406" max="6406" width="1.7109375" customWidth="1"/>
    <col min="6407" max="6407" width="10.42578125" customWidth="1"/>
    <col min="6410" max="6411" width="0" hidden="1" customWidth="1"/>
    <col min="6412" max="6412" width="10" bestFit="1" customWidth="1"/>
    <col min="6413" max="6413" width="9.7109375" bestFit="1" customWidth="1"/>
    <col min="6414" max="6414" width="11.42578125" bestFit="1" customWidth="1"/>
    <col min="6415" max="6415" width="13.28515625" bestFit="1" customWidth="1"/>
    <col min="6416" max="6416" width="1.42578125" customWidth="1"/>
    <col min="6417" max="6417" width="11.7109375" bestFit="1" customWidth="1"/>
    <col min="6658" max="6658" width="24.28515625" customWidth="1"/>
    <col min="6659" max="6659" width="14.28515625" customWidth="1"/>
    <col min="6660" max="6660" width="14.5703125" customWidth="1"/>
    <col min="6661" max="6661" width="15.7109375" customWidth="1"/>
    <col min="6662" max="6662" width="1.7109375" customWidth="1"/>
    <col min="6663" max="6663" width="10.42578125" customWidth="1"/>
    <col min="6666" max="6667" width="0" hidden="1" customWidth="1"/>
    <col min="6668" max="6668" width="10" bestFit="1" customWidth="1"/>
    <col min="6669" max="6669" width="9.7109375" bestFit="1" customWidth="1"/>
    <col min="6670" max="6670" width="11.42578125" bestFit="1" customWidth="1"/>
    <col min="6671" max="6671" width="13.28515625" bestFit="1" customWidth="1"/>
    <col min="6672" max="6672" width="1.42578125" customWidth="1"/>
    <col min="6673" max="6673" width="11.7109375" bestFit="1" customWidth="1"/>
    <col min="6914" max="6914" width="24.28515625" customWidth="1"/>
    <col min="6915" max="6915" width="14.28515625" customWidth="1"/>
    <col min="6916" max="6916" width="14.5703125" customWidth="1"/>
    <col min="6917" max="6917" width="15.7109375" customWidth="1"/>
    <col min="6918" max="6918" width="1.7109375" customWidth="1"/>
    <col min="6919" max="6919" width="10.42578125" customWidth="1"/>
    <col min="6922" max="6923" width="0" hidden="1" customWidth="1"/>
    <col min="6924" max="6924" width="10" bestFit="1" customWidth="1"/>
    <col min="6925" max="6925" width="9.7109375" bestFit="1" customWidth="1"/>
    <col min="6926" max="6926" width="11.42578125" bestFit="1" customWidth="1"/>
    <col min="6927" max="6927" width="13.28515625" bestFit="1" customWidth="1"/>
    <col min="6928" max="6928" width="1.42578125" customWidth="1"/>
    <col min="6929" max="6929" width="11.7109375" bestFit="1" customWidth="1"/>
    <col min="7170" max="7170" width="24.28515625" customWidth="1"/>
    <col min="7171" max="7171" width="14.28515625" customWidth="1"/>
    <col min="7172" max="7172" width="14.5703125" customWidth="1"/>
    <col min="7173" max="7173" width="15.7109375" customWidth="1"/>
    <col min="7174" max="7174" width="1.7109375" customWidth="1"/>
    <col min="7175" max="7175" width="10.42578125" customWidth="1"/>
    <col min="7178" max="7179" width="0" hidden="1" customWidth="1"/>
    <col min="7180" max="7180" width="10" bestFit="1" customWidth="1"/>
    <col min="7181" max="7181" width="9.7109375" bestFit="1" customWidth="1"/>
    <col min="7182" max="7182" width="11.42578125" bestFit="1" customWidth="1"/>
    <col min="7183" max="7183" width="13.28515625" bestFit="1" customWidth="1"/>
    <col min="7184" max="7184" width="1.42578125" customWidth="1"/>
    <col min="7185" max="7185" width="11.7109375" bestFit="1" customWidth="1"/>
    <col min="7426" max="7426" width="24.28515625" customWidth="1"/>
    <col min="7427" max="7427" width="14.28515625" customWidth="1"/>
    <col min="7428" max="7428" width="14.5703125" customWidth="1"/>
    <col min="7429" max="7429" width="15.7109375" customWidth="1"/>
    <col min="7430" max="7430" width="1.7109375" customWidth="1"/>
    <col min="7431" max="7431" width="10.42578125" customWidth="1"/>
    <col min="7434" max="7435" width="0" hidden="1" customWidth="1"/>
    <col min="7436" max="7436" width="10" bestFit="1" customWidth="1"/>
    <col min="7437" max="7437" width="9.7109375" bestFit="1" customWidth="1"/>
    <col min="7438" max="7438" width="11.42578125" bestFit="1" customWidth="1"/>
    <col min="7439" max="7439" width="13.28515625" bestFit="1" customWidth="1"/>
    <col min="7440" max="7440" width="1.42578125" customWidth="1"/>
    <col min="7441" max="7441" width="11.7109375" bestFit="1" customWidth="1"/>
    <col min="7682" max="7682" width="24.28515625" customWidth="1"/>
    <col min="7683" max="7683" width="14.28515625" customWidth="1"/>
    <col min="7684" max="7684" width="14.5703125" customWidth="1"/>
    <col min="7685" max="7685" width="15.7109375" customWidth="1"/>
    <col min="7686" max="7686" width="1.7109375" customWidth="1"/>
    <col min="7687" max="7687" width="10.42578125" customWidth="1"/>
    <col min="7690" max="7691" width="0" hidden="1" customWidth="1"/>
    <col min="7692" max="7692" width="10" bestFit="1" customWidth="1"/>
    <col min="7693" max="7693" width="9.7109375" bestFit="1" customWidth="1"/>
    <col min="7694" max="7694" width="11.42578125" bestFit="1" customWidth="1"/>
    <col min="7695" max="7695" width="13.28515625" bestFit="1" customWidth="1"/>
    <col min="7696" max="7696" width="1.42578125" customWidth="1"/>
    <col min="7697" max="7697" width="11.7109375" bestFit="1" customWidth="1"/>
    <col min="7938" max="7938" width="24.28515625" customWidth="1"/>
    <col min="7939" max="7939" width="14.28515625" customWidth="1"/>
    <col min="7940" max="7940" width="14.5703125" customWidth="1"/>
    <col min="7941" max="7941" width="15.7109375" customWidth="1"/>
    <col min="7942" max="7942" width="1.7109375" customWidth="1"/>
    <col min="7943" max="7943" width="10.42578125" customWidth="1"/>
    <col min="7946" max="7947" width="0" hidden="1" customWidth="1"/>
    <col min="7948" max="7948" width="10" bestFit="1" customWidth="1"/>
    <col min="7949" max="7949" width="9.7109375" bestFit="1" customWidth="1"/>
    <col min="7950" max="7950" width="11.42578125" bestFit="1" customWidth="1"/>
    <col min="7951" max="7951" width="13.28515625" bestFit="1" customWidth="1"/>
    <col min="7952" max="7952" width="1.42578125" customWidth="1"/>
    <col min="7953" max="7953" width="11.7109375" bestFit="1" customWidth="1"/>
    <col min="8194" max="8194" width="24.28515625" customWidth="1"/>
    <col min="8195" max="8195" width="14.28515625" customWidth="1"/>
    <col min="8196" max="8196" width="14.5703125" customWidth="1"/>
    <col min="8197" max="8197" width="15.7109375" customWidth="1"/>
    <col min="8198" max="8198" width="1.7109375" customWidth="1"/>
    <col min="8199" max="8199" width="10.42578125" customWidth="1"/>
    <col min="8202" max="8203" width="0" hidden="1" customWidth="1"/>
    <col min="8204" max="8204" width="10" bestFit="1" customWidth="1"/>
    <col min="8205" max="8205" width="9.7109375" bestFit="1" customWidth="1"/>
    <col min="8206" max="8206" width="11.42578125" bestFit="1" customWidth="1"/>
    <col min="8207" max="8207" width="13.28515625" bestFit="1" customWidth="1"/>
    <col min="8208" max="8208" width="1.42578125" customWidth="1"/>
    <col min="8209" max="8209" width="11.7109375" bestFit="1" customWidth="1"/>
    <col min="8450" max="8450" width="24.28515625" customWidth="1"/>
    <col min="8451" max="8451" width="14.28515625" customWidth="1"/>
    <col min="8452" max="8452" width="14.5703125" customWidth="1"/>
    <col min="8453" max="8453" width="15.7109375" customWidth="1"/>
    <col min="8454" max="8454" width="1.7109375" customWidth="1"/>
    <col min="8455" max="8455" width="10.42578125" customWidth="1"/>
    <col min="8458" max="8459" width="0" hidden="1" customWidth="1"/>
    <col min="8460" max="8460" width="10" bestFit="1" customWidth="1"/>
    <col min="8461" max="8461" width="9.7109375" bestFit="1" customWidth="1"/>
    <col min="8462" max="8462" width="11.42578125" bestFit="1" customWidth="1"/>
    <col min="8463" max="8463" width="13.28515625" bestFit="1" customWidth="1"/>
    <col min="8464" max="8464" width="1.42578125" customWidth="1"/>
    <col min="8465" max="8465" width="11.7109375" bestFit="1" customWidth="1"/>
    <col min="8706" max="8706" width="24.28515625" customWidth="1"/>
    <col min="8707" max="8707" width="14.28515625" customWidth="1"/>
    <col min="8708" max="8708" width="14.5703125" customWidth="1"/>
    <col min="8709" max="8709" width="15.7109375" customWidth="1"/>
    <col min="8710" max="8710" width="1.7109375" customWidth="1"/>
    <col min="8711" max="8711" width="10.42578125" customWidth="1"/>
    <col min="8714" max="8715" width="0" hidden="1" customWidth="1"/>
    <col min="8716" max="8716" width="10" bestFit="1" customWidth="1"/>
    <col min="8717" max="8717" width="9.7109375" bestFit="1" customWidth="1"/>
    <col min="8718" max="8718" width="11.42578125" bestFit="1" customWidth="1"/>
    <col min="8719" max="8719" width="13.28515625" bestFit="1" customWidth="1"/>
    <col min="8720" max="8720" width="1.42578125" customWidth="1"/>
    <col min="8721" max="8721" width="11.7109375" bestFit="1" customWidth="1"/>
    <col min="8962" max="8962" width="24.28515625" customWidth="1"/>
    <col min="8963" max="8963" width="14.28515625" customWidth="1"/>
    <col min="8964" max="8964" width="14.5703125" customWidth="1"/>
    <col min="8965" max="8965" width="15.7109375" customWidth="1"/>
    <col min="8966" max="8966" width="1.7109375" customWidth="1"/>
    <col min="8967" max="8967" width="10.42578125" customWidth="1"/>
    <col min="8970" max="8971" width="0" hidden="1" customWidth="1"/>
    <col min="8972" max="8972" width="10" bestFit="1" customWidth="1"/>
    <col min="8973" max="8973" width="9.7109375" bestFit="1" customWidth="1"/>
    <col min="8974" max="8974" width="11.42578125" bestFit="1" customWidth="1"/>
    <col min="8975" max="8975" width="13.28515625" bestFit="1" customWidth="1"/>
    <col min="8976" max="8976" width="1.42578125" customWidth="1"/>
    <col min="8977" max="8977" width="11.7109375" bestFit="1" customWidth="1"/>
    <col min="9218" max="9218" width="24.28515625" customWidth="1"/>
    <col min="9219" max="9219" width="14.28515625" customWidth="1"/>
    <col min="9220" max="9220" width="14.5703125" customWidth="1"/>
    <col min="9221" max="9221" width="15.7109375" customWidth="1"/>
    <col min="9222" max="9222" width="1.7109375" customWidth="1"/>
    <col min="9223" max="9223" width="10.42578125" customWidth="1"/>
    <col min="9226" max="9227" width="0" hidden="1" customWidth="1"/>
    <col min="9228" max="9228" width="10" bestFit="1" customWidth="1"/>
    <col min="9229" max="9229" width="9.7109375" bestFit="1" customWidth="1"/>
    <col min="9230" max="9230" width="11.42578125" bestFit="1" customWidth="1"/>
    <col min="9231" max="9231" width="13.28515625" bestFit="1" customWidth="1"/>
    <col min="9232" max="9232" width="1.42578125" customWidth="1"/>
    <col min="9233" max="9233" width="11.7109375" bestFit="1" customWidth="1"/>
    <col min="9474" max="9474" width="24.28515625" customWidth="1"/>
    <col min="9475" max="9475" width="14.28515625" customWidth="1"/>
    <col min="9476" max="9476" width="14.5703125" customWidth="1"/>
    <col min="9477" max="9477" width="15.7109375" customWidth="1"/>
    <col min="9478" max="9478" width="1.7109375" customWidth="1"/>
    <col min="9479" max="9479" width="10.42578125" customWidth="1"/>
    <col min="9482" max="9483" width="0" hidden="1" customWidth="1"/>
    <col min="9484" max="9484" width="10" bestFit="1" customWidth="1"/>
    <col min="9485" max="9485" width="9.7109375" bestFit="1" customWidth="1"/>
    <col min="9486" max="9486" width="11.42578125" bestFit="1" customWidth="1"/>
    <col min="9487" max="9487" width="13.28515625" bestFit="1" customWidth="1"/>
    <col min="9488" max="9488" width="1.42578125" customWidth="1"/>
    <col min="9489" max="9489" width="11.7109375" bestFit="1" customWidth="1"/>
    <col min="9730" max="9730" width="24.28515625" customWidth="1"/>
    <col min="9731" max="9731" width="14.28515625" customWidth="1"/>
    <col min="9732" max="9732" width="14.5703125" customWidth="1"/>
    <col min="9733" max="9733" width="15.7109375" customWidth="1"/>
    <col min="9734" max="9734" width="1.7109375" customWidth="1"/>
    <col min="9735" max="9735" width="10.42578125" customWidth="1"/>
    <col min="9738" max="9739" width="0" hidden="1" customWidth="1"/>
    <col min="9740" max="9740" width="10" bestFit="1" customWidth="1"/>
    <col min="9741" max="9741" width="9.7109375" bestFit="1" customWidth="1"/>
    <col min="9742" max="9742" width="11.42578125" bestFit="1" customWidth="1"/>
    <col min="9743" max="9743" width="13.28515625" bestFit="1" customWidth="1"/>
    <col min="9744" max="9744" width="1.42578125" customWidth="1"/>
    <col min="9745" max="9745" width="11.7109375" bestFit="1" customWidth="1"/>
    <col min="9986" max="9986" width="24.28515625" customWidth="1"/>
    <col min="9987" max="9987" width="14.28515625" customWidth="1"/>
    <col min="9988" max="9988" width="14.5703125" customWidth="1"/>
    <col min="9989" max="9989" width="15.7109375" customWidth="1"/>
    <col min="9990" max="9990" width="1.7109375" customWidth="1"/>
    <col min="9991" max="9991" width="10.42578125" customWidth="1"/>
    <col min="9994" max="9995" width="0" hidden="1" customWidth="1"/>
    <col min="9996" max="9996" width="10" bestFit="1" customWidth="1"/>
    <col min="9997" max="9997" width="9.7109375" bestFit="1" customWidth="1"/>
    <col min="9998" max="9998" width="11.42578125" bestFit="1" customWidth="1"/>
    <col min="9999" max="9999" width="13.28515625" bestFit="1" customWidth="1"/>
    <col min="10000" max="10000" width="1.42578125" customWidth="1"/>
    <col min="10001" max="10001" width="11.7109375" bestFit="1" customWidth="1"/>
    <col min="10242" max="10242" width="24.28515625" customWidth="1"/>
    <col min="10243" max="10243" width="14.28515625" customWidth="1"/>
    <col min="10244" max="10244" width="14.5703125" customWidth="1"/>
    <col min="10245" max="10245" width="15.7109375" customWidth="1"/>
    <col min="10246" max="10246" width="1.7109375" customWidth="1"/>
    <col min="10247" max="10247" width="10.42578125" customWidth="1"/>
    <col min="10250" max="10251" width="0" hidden="1" customWidth="1"/>
    <col min="10252" max="10252" width="10" bestFit="1" customWidth="1"/>
    <col min="10253" max="10253" width="9.7109375" bestFit="1" customWidth="1"/>
    <col min="10254" max="10254" width="11.42578125" bestFit="1" customWidth="1"/>
    <col min="10255" max="10255" width="13.28515625" bestFit="1" customWidth="1"/>
    <col min="10256" max="10256" width="1.42578125" customWidth="1"/>
    <col min="10257" max="10257" width="11.7109375" bestFit="1" customWidth="1"/>
    <col min="10498" max="10498" width="24.28515625" customWidth="1"/>
    <col min="10499" max="10499" width="14.28515625" customWidth="1"/>
    <col min="10500" max="10500" width="14.5703125" customWidth="1"/>
    <col min="10501" max="10501" width="15.7109375" customWidth="1"/>
    <col min="10502" max="10502" width="1.7109375" customWidth="1"/>
    <col min="10503" max="10503" width="10.42578125" customWidth="1"/>
    <col min="10506" max="10507" width="0" hidden="1" customWidth="1"/>
    <col min="10508" max="10508" width="10" bestFit="1" customWidth="1"/>
    <col min="10509" max="10509" width="9.7109375" bestFit="1" customWidth="1"/>
    <col min="10510" max="10510" width="11.42578125" bestFit="1" customWidth="1"/>
    <col min="10511" max="10511" width="13.28515625" bestFit="1" customWidth="1"/>
    <col min="10512" max="10512" width="1.42578125" customWidth="1"/>
    <col min="10513" max="10513" width="11.7109375" bestFit="1" customWidth="1"/>
    <col min="10754" max="10754" width="24.28515625" customWidth="1"/>
    <col min="10755" max="10755" width="14.28515625" customWidth="1"/>
    <col min="10756" max="10756" width="14.5703125" customWidth="1"/>
    <col min="10757" max="10757" width="15.7109375" customWidth="1"/>
    <col min="10758" max="10758" width="1.7109375" customWidth="1"/>
    <col min="10759" max="10759" width="10.42578125" customWidth="1"/>
    <col min="10762" max="10763" width="0" hidden="1" customWidth="1"/>
    <col min="10764" max="10764" width="10" bestFit="1" customWidth="1"/>
    <col min="10765" max="10765" width="9.7109375" bestFit="1" customWidth="1"/>
    <col min="10766" max="10766" width="11.42578125" bestFit="1" customWidth="1"/>
    <col min="10767" max="10767" width="13.28515625" bestFit="1" customWidth="1"/>
    <col min="10768" max="10768" width="1.42578125" customWidth="1"/>
    <col min="10769" max="10769" width="11.7109375" bestFit="1" customWidth="1"/>
    <col min="11010" max="11010" width="24.28515625" customWidth="1"/>
    <col min="11011" max="11011" width="14.28515625" customWidth="1"/>
    <col min="11012" max="11012" width="14.5703125" customWidth="1"/>
    <col min="11013" max="11013" width="15.7109375" customWidth="1"/>
    <col min="11014" max="11014" width="1.7109375" customWidth="1"/>
    <col min="11015" max="11015" width="10.42578125" customWidth="1"/>
    <col min="11018" max="11019" width="0" hidden="1" customWidth="1"/>
    <col min="11020" max="11020" width="10" bestFit="1" customWidth="1"/>
    <col min="11021" max="11021" width="9.7109375" bestFit="1" customWidth="1"/>
    <col min="11022" max="11022" width="11.42578125" bestFit="1" customWidth="1"/>
    <col min="11023" max="11023" width="13.28515625" bestFit="1" customWidth="1"/>
    <col min="11024" max="11024" width="1.42578125" customWidth="1"/>
    <col min="11025" max="11025" width="11.7109375" bestFit="1" customWidth="1"/>
    <col min="11266" max="11266" width="24.28515625" customWidth="1"/>
    <col min="11267" max="11267" width="14.28515625" customWidth="1"/>
    <col min="11268" max="11268" width="14.5703125" customWidth="1"/>
    <col min="11269" max="11269" width="15.7109375" customWidth="1"/>
    <col min="11270" max="11270" width="1.7109375" customWidth="1"/>
    <col min="11271" max="11271" width="10.42578125" customWidth="1"/>
    <col min="11274" max="11275" width="0" hidden="1" customWidth="1"/>
    <col min="11276" max="11276" width="10" bestFit="1" customWidth="1"/>
    <col min="11277" max="11277" width="9.7109375" bestFit="1" customWidth="1"/>
    <col min="11278" max="11278" width="11.42578125" bestFit="1" customWidth="1"/>
    <col min="11279" max="11279" width="13.28515625" bestFit="1" customWidth="1"/>
    <col min="11280" max="11280" width="1.42578125" customWidth="1"/>
    <col min="11281" max="11281" width="11.7109375" bestFit="1" customWidth="1"/>
    <col min="11522" max="11522" width="24.28515625" customWidth="1"/>
    <col min="11523" max="11523" width="14.28515625" customWidth="1"/>
    <col min="11524" max="11524" width="14.5703125" customWidth="1"/>
    <col min="11525" max="11525" width="15.7109375" customWidth="1"/>
    <col min="11526" max="11526" width="1.7109375" customWidth="1"/>
    <col min="11527" max="11527" width="10.42578125" customWidth="1"/>
    <col min="11530" max="11531" width="0" hidden="1" customWidth="1"/>
    <col min="11532" max="11532" width="10" bestFit="1" customWidth="1"/>
    <col min="11533" max="11533" width="9.7109375" bestFit="1" customWidth="1"/>
    <col min="11534" max="11534" width="11.42578125" bestFit="1" customWidth="1"/>
    <col min="11535" max="11535" width="13.28515625" bestFit="1" customWidth="1"/>
    <col min="11536" max="11536" width="1.42578125" customWidth="1"/>
    <col min="11537" max="11537" width="11.7109375" bestFit="1" customWidth="1"/>
    <col min="11778" max="11778" width="24.28515625" customWidth="1"/>
    <col min="11779" max="11779" width="14.28515625" customWidth="1"/>
    <col min="11780" max="11780" width="14.5703125" customWidth="1"/>
    <col min="11781" max="11781" width="15.7109375" customWidth="1"/>
    <col min="11782" max="11782" width="1.7109375" customWidth="1"/>
    <col min="11783" max="11783" width="10.42578125" customWidth="1"/>
    <col min="11786" max="11787" width="0" hidden="1" customWidth="1"/>
    <col min="11788" max="11788" width="10" bestFit="1" customWidth="1"/>
    <col min="11789" max="11789" width="9.7109375" bestFit="1" customWidth="1"/>
    <col min="11790" max="11790" width="11.42578125" bestFit="1" customWidth="1"/>
    <col min="11791" max="11791" width="13.28515625" bestFit="1" customWidth="1"/>
    <col min="11792" max="11792" width="1.42578125" customWidth="1"/>
    <col min="11793" max="11793" width="11.7109375" bestFit="1" customWidth="1"/>
    <col min="12034" max="12034" width="24.28515625" customWidth="1"/>
    <col min="12035" max="12035" width="14.28515625" customWidth="1"/>
    <col min="12036" max="12036" width="14.5703125" customWidth="1"/>
    <col min="12037" max="12037" width="15.7109375" customWidth="1"/>
    <col min="12038" max="12038" width="1.7109375" customWidth="1"/>
    <col min="12039" max="12039" width="10.42578125" customWidth="1"/>
    <col min="12042" max="12043" width="0" hidden="1" customWidth="1"/>
    <col min="12044" max="12044" width="10" bestFit="1" customWidth="1"/>
    <col min="12045" max="12045" width="9.7109375" bestFit="1" customWidth="1"/>
    <col min="12046" max="12046" width="11.42578125" bestFit="1" customWidth="1"/>
    <col min="12047" max="12047" width="13.28515625" bestFit="1" customWidth="1"/>
    <col min="12048" max="12048" width="1.42578125" customWidth="1"/>
    <col min="12049" max="12049" width="11.7109375" bestFit="1" customWidth="1"/>
    <col min="12290" max="12290" width="24.28515625" customWidth="1"/>
    <col min="12291" max="12291" width="14.28515625" customWidth="1"/>
    <col min="12292" max="12292" width="14.5703125" customWidth="1"/>
    <col min="12293" max="12293" width="15.7109375" customWidth="1"/>
    <col min="12294" max="12294" width="1.7109375" customWidth="1"/>
    <col min="12295" max="12295" width="10.42578125" customWidth="1"/>
    <col min="12298" max="12299" width="0" hidden="1" customWidth="1"/>
    <col min="12300" max="12300" width="10" bestFit="1" customWidth="1"/>
    <col min="12301" max="12301" width="9.7109375" bestFit="1" customWidth="1"/>
    <col min="12302" max="12302" width="11.42578125" bestFit="1" customWidth="1"/>
    <col min="12303" max="12303" width="13.28515625" bestFit="1" customWidth="1"/>
    <col min="12304" max="12304" width="1.42578125" customWidth="1"/>
    <col min="12305" max="12305" width="11.7109375" bestFit="1" customWidth="1"/>
    <col min="12546" max="12546" width="24.28515625" customWidth="1"/>
    <col min="12547" max="12547" width="14.28515625" customWidth="1"/>
    <col min="12548" max="12548" width="14.5703125" customWidth="1"/>
    <col min="12549" max="12549" width="15.7109375" customWidth="1"/>
    <col min="12550" max="12550" width="1.7109375" customWidth="1"/>
    <col min="12551" max="12551" width="10.42578125" customWidth="1"/>
    <col min="12554" max="12555" width="0" hidden="1" customWidth="1"/>
    <col min="12556" max="12556" width="10" bestFit="1" customWidth="1"/>
    <col min="12557" max="12557" width="9.7109375" bestFit="1" customWidth="1"/>
    <col min="12558" max="12558" width="11.42578125" bestFit="1" customWidth="1"/>
    <col min="12559" max="12559" width="13.28515625" bestFit="1" customWidth="1"/>
    <col min="12560" max="12560" width="1.42578125" customWidth="1"/>
    <col min="12561" max="12561" width="11.7109375" bestFit="1" customWidth="1"/>
    <col min="12802" max="12802" width="24.28515625" customWidth="1"/>
    <col min="12803" max="12803" width="14.28515625" customWidth="1"/>
    <col min="12804" max="12804" width="14.5703125" customWidth="1"/>
    <col min="12805" max="12805" width="15.7109375" customWidth="1"/>
    <col min="12806" max="12806" width="1.7109375" customWidth="1"/>
    <col min="12807" max="12807" width="10.42578125" customWidth="1"/>
    <col min="12810" max="12811" width="0" hidden="1" customWidth="1"/>
    <col min="12812" max="12812" width="10" bestFit="1" customWidth="1"/>
    <col min="12813" max="12813" width="9.7109375" bestFit="1" customWidth="1"/>
    <col min="12814" max="12814" width="11.42578125" bestFit="1" customWidth="1"/>
    <col min="12815" max="12815" width="13.28515625" bestFit="1" customWidth="1"/>
    <col min="12816" max="12816" width="1.42578125" customWidth="1"/>
    <col min="12817" max="12817" width="11.7109375" bestFit="1" customWidth="1"/>
    <col min="13058" max="13058" width="24.28515625" customWidth="1"/>
    <col min="13059" max="13059" width="14.28515625" customWidth="1"/>
    <col min="13060" max="13060" width="14.5703125" customWidth="1"/>
    <col min="13061" max="13061" width="15.7109375" customWidth="1"/>
    <col min="13062" max="13062" width="1.7109375" customWidth="1"/>
    <col min="13063" max="13063" width="10.42578125" customWidth="1"/>
    <col min="13066" max="13067" width="0" hidden="1" customWidth="1"/>
    <col min="13068" max="13068" width="10" bestFit="1" customWidth="1"/>
    <col min="13069" max="13069" width="9.7109375" bestFit="1" customWidth="1"/>
    <col min="13070" max="13070" width="11.42578125" bestFit="1" customWidth="1"/>
    <col min="13071" max="13071" width="13.28515625" bestFit="1" customWidth="1"/>
    <col min="13072" max="13072" width="1.42578125" customWidth="1"/>
    <col min="13073" max="13073" width="11.7109375" bestFit="1" customWidth="1"/>
    <col min="13314" max="13314" width="24.28515625" customWidth="1"/>
    <col min="13315" max="13315" width="14.28515625" customWidth="1"/>
    <col min="13316" max="13316" width="14.5703125" customWidth="1"/>
    <col min="13317" max="13317" width="15.7109375" customWidth="1"/>
    <col min="13318" max="13318" width="1.7109375" customWidth="1"/>
    <col min="13319" max="13319" width="10.42578125" customWidth="1"/>
    <col min="13322" max="13323" width="0" hidden="1" customWidth="1"/>
    <col min="13324" max="13324" width="10" bestFit="1" customWidth="1"/>
    <col min="13325" max="13325" width="9.7109375" bestFit="1" customWidth="1"/>
    <col min="13326" max="13326" width="11.42578125" bestFit="1" customWidth="1"/>
    <col min="13327" max="13327" width="13.28515625" bestFit="1" customWidth="1"/>
    <col min="13328" max="13328" width="1.42578125" customWidth="1"/>
    <col min="13329" max="13329" width="11.7109375" bestFit="1" customWidth="1"/>
    <col min="13570" max="13570" width="24.28515625" customWidth="1"/>
    <col min="13571" max="13571" width="14.28515625" customWidth="1"/>
    <col min="13572" max="13572" width="14.5703125" customWidth="1"/>
    <col min="13573" max="13573" width="15.7109375" customWidth="1"/>
    <col min="13574" max="13574" width="1.7109375" customWidth="1"/>
    <col min="13575" max="13575" width="10.42578125" customWidth="1"/>
    <col min="13578" max="13579" width="0" hidden="1" customWidth="1"/>
    <col min="13580" max="13580" width="10" bestFit="1" customWidth="1"/>
    <col min="13581" max="13581" width="9.7109375" bestFit="1" customWidth="1"/>
    <col min="13582" max="13582" width="11.42578125" bestFit="1" customWidth="1"/>
    <col min="13583" max="13583" width="13.28515625" bestFit="1" customWidth="1"/>
    <col min="13584" max="13584" width="1.42578125" customWidth="1"/>
    <col min="13585" max="13585" width="11.7109375" bestFit="1" customWidth="1"/>
    <col min="13826" max="13826" width="24.28515625" customWidth="1"/>
    <col min="13827" max="13827" width="14.28515625" customWidth="1"/>
    <col min="13828" max="13828" width="14.5703125" customWidth="1"/>
    <col min="13829" max="13829" width="15.7109375" customWidth="1"/>
    <col min="13830" max="13830" width="1.7109375" customWidth="1"/>
    <col min="13831" max="13831" width="10.42578125" customWidth="1"/>
    <col min="13834" max="13835" width="0" hidden="1" customWidth="1"/>
    <col min="13836" max="13836" width="10" bestFit="1" customWidth="1"/>
    <col min="13837" max="13837" width="9.7109375" bestFit="1" customWidth="1"/>
    <col min="13838" max="13838" width="11.42578125" bestFit="1" customWidth="1"/>
    <col min="13839" max="13839" width="13.28515625" bestFit="1" customWidth="1"/>
    <col min="13840" max="13840" width="1.42578125" customWidth="1"/>
    <col min="13841" max="13841" width="11.7109375" bestFit="1" customWidth="1"/>
    <col min="14082" max="14082" width="24.28515625" customWidth="1"/>
    <col min="14083" max="14083" width="14.28515625" customWidth="1"/>
    <col min="14084" max="14084" width="14.5703125" customWidth="1"/>
    <col min="14085" max="14085" width="15.7109375" customWidth="1"/>
    <col min="14086" max="14086" width="1.7109375" customWidth="1"/>
    <col min="14087" max="14087" width="10.42578125" customWidth="1"/>
    <col min="14090" max="14091" width="0" hidden="1" customWidth="1"/>
    <col min="14092" max="14092" width="10" bestFit="1" customWidth="1"/>
    <col min="14093" max="14093" width="9.7109375" bestFit="1" customWidth="1"/>
    <col min="14094" max="14094" width="11.42578125" bestFit="1" customWidth="1"/>
    <col min="14095" max="14095" width="13.28515625" bestFit="1" customWidth="1"/>
    <col min="14096" max="14096" width="1.42578125" customWidth="1"/>
    <col min="14097" max="14097" width="11.7109375" bestFit="1" customWidth="1"/>
    <col min="14338" max="14338" width="24.28515625" customWidth="1"/>
    <col min="14339" max="14339" width="14.28515625" customWidth="1"/>
    <col min="14340" max="14340" width="14.5703125" customWidth="1"/>
    <col min="14341" max="14341" width="15.7109375" customWidth="1"/>
    <col min="14342" max="14342" width="1.7109375" customWidth="1"/>
    <col min="14343" max="14343" width="10.42578125" customWidth="1"/>
    <col min="14346" max="14347" width="0" hidden="1" customWidth="1"/>
    <col min="14348" max="14348" width="10" bestFit="1" customWidth="1"/>
    <col min="14349" max="14349" width="9.7109375" bestFit="1" customWidth="1"/>
    <col min="14350" max="14350" width="11.42578125" bestFit="1" customWidth="1"/>
    <col min="14351" max="14351" width="13.28515625" bestFit="1" customWidth="1"/>
    <col min="14352" max="14352" width="1.42578125" customWidth="1"/>
    <col min="14353" max="14353" width="11.7109375" bestFit="1" customWidth="1"/>
    <col min="14594" max="14594" width="24.28515625" customWidth="1"/>
    <col min="14595" max="14595" width="14.28515625" customWidth="1"/>
    <col min="14596" max="14596" width="14.5703125" customWidth="1"/>
    <col min="14597" max="14597" width="15.7109375" customWidth="1"/>
    <col min="14598" max="14598" width="1.7109375" customWidth="1"/>
    <col min="14599" max="14599" width="10.42578125" customWidth="1"/>
    <col min="14602" max="14603" width="0" hidden="1" customWidth="1"/>
    <col min="14604" max="14604" width="10" bestFit="1" customWidth="1"/>
    <col min="14605" max="14605" width="9.7109375" bestFit="1" customWidth="1"/>
    <col min="14606" max="14606" width="11.42578125" bestFit="1" customWidth="1"/>
    <col min="14607" max="14607" width="13.28515625" bestFit="1" customWidth="1"/>
    <col min="14608" max="14608" width="1.42578125" customWidth="1"/>
    <col min="14609" max="14609" width="11.7109375" bestFit="1" customWidth="1"/>
    <col min="14850" max="14850" width="24.28515625" customWidth="1"/>
    <col min="14851" max="14851" width="14.28515625" customWidth="1"/>
    <col min="14852" max="14852" width="14.5703125" customWidth="1"/>
    <col min="14853" max="14853" width="15.7109375" customWidth="1"/>
    <col min="14854" max="14854" width="1.7109375" customWidth="1"/>
    <col min="14855" max="14855" width="10.42578125" customWidth="1"/>
    <col min="14858" max="14859" width="0" hidden="1" customWidth="1"/>
    <col min="14860" max="14860" width="10" bestFit="1" customWidth="1"/>
    <col min="14861" max="14861" width="9.7109375" bestFit="1" customWidth="1"/>
    <col min="14862" max="14862" width="11.42578125" bestFit="1" customWidth="1"/>
    <col min="14863" max="14863" width="13.28515625" bestFit="1" customWidth="1"/>
    <col min="14864" max="14864" width="1.42578125" customWidth="1"/>
    <col min="14865" max="14865" width="11.7109375" bestFit="1" customWidth="1"/>
    <col min="15106" max="15106" width="24.28515625" customWidth="1"/>
    <col min="15107" max="15107" width="14.28515625" customWidth="1"/>
    <col min="15108" max="15108" width="14.5703125" customWidth="1"/>
    <col min="15109" max="15109" width="15.7109375" customWidth="1"/>
    <col min="15110" max="15110" width="1.7109375" customWidth="1"/>
    <col min="15111" max="15111" width="10.42578125" customWidth="1"/>
    <col min="15114" max="15115" width="0" hidden="1" customWidth="1"/>
    <col min="15116" max="15116" width="10" bestFit="1" customWidth="1"/>
    <col min="15117" max="15117" width="9.7109375" bestFit="1" customWidth="1"/>
    <col min="15118" max="15118" width="11.42578125" bestFit="1" customWidth="1"/>
    <col min="15119" max="15119" width="13.28515625" bestFit="1" customWidth="1"/>
    <col min="15120" max="15120" width="1.42578125" customWidth="1"/>
    <col min="15121" max="15121" width="11.7109375" bestFit="1" customWidth="1"/>
    <col min="15362" max="15362" width="24.28515625" customWidth="1"/>
    <col min="15363" max="15363" width="14.28515625" customWidth="1"/>
    <col min="15364" max="15364" width="14.5703125" customWidth="1"/>
    <col min="15365" max="15365" width="15.7109375" customWidth="1"/>
    <col min="15366" max="15366" width="1.7109375" customWidth="1"/>
    <col min="15367" max="15367" width="10.42578125" customWidth="1"/>
    <col min="15370" max="15371" width="0" hidden="1" customWidth="1"/>
    <col min="15372" max="15372" width="10" bestFit="1" customWidth="1"/>
    <col min="15373" max="15373" width="9.7109375" bestFit="1" customWidth="1"/>
    <col min="15374" max="15374" width="11.42578125" bestFit="1" customWidth="1"/>
    <col min="15375" max="15375" width="13.28515625" bestFit="1" customWidth="1"/>
    <col min="15376" max="15376" width="1.42578125" customWidth="1"/>
    <col min="15377" max="15377" width="11.7109375" bestFit="1" customWidth="1"/>
    <col min="15618" max="15618" width="24.28515625" customWidth="1"/>
    <col min="15619" max="15619" width="14.28515625" customWidth="1"/>
    <col min="15620" max="15620" width="14.5703125" customWidth="1"/>
    <col min="15621" max="15621" width="15.7109375" customWidth="1"/>
    <col min="15622" max="15622" width="1.7109375" customWidth="1"/>
    <col min="15623" max="15623" width="10.42578125" customWidth="1"/>
    <col min="15626" max="15627" width="0" hidden="1" customWidth="1"/>
    <col min="15628" max="15628" width="10" bestFit="1" customWidth="1"/>
    <col min="15629" max="15629" width="9.7109375" bestFit="1" customWidth="1"/>
    <col min="15630" max="15630" width="11.42578125" bestFit="1" customWidth="1"/>
    <col min="15631" max="15631" width="13.28515625" bestFit="1" customWidth="1"/>
    <col min="15632" max="15632" width="1.42578125" customWidth="1"/>
    <col min="15633" max="15633" width="11.7109375" bestFit="1" customWidth="1"/>
    <col min="15874" max="15874" width="24.28515625" customWidth="1"/>
    <col min="15875" max="15875" width="14.28515625" customWidth="1"/>
    <col min="15876" max="15876" width="14.5703125" customWidth="1"/>
    <col min="15877" max="15877" width="15.7109375" customWidth="1"/>
    <col min="15878" max="15878" width="1.7109375" customWidth="1"/>
    <col min="15879" max="15879" width="10.42578125" customWidth="1"/>
    <col min="15882" max="15883" width="0" hidden="1" customWidth="1"/>
    <col min="15884" max="15884" width="10" bestFit="1" customWidth="1"/>
    <col min="15885" max="15885" width="9.7109375" bestFit="1" customWidth="1"/>
    <col min="15886" max="15886" width="11.42578125" bestFit="1" customWidth="1"/>
    <col min="15887" max="15887" width="13.28515625" bestFit="1" customWidth="1"/>
    <col min="15888" max="15888" width="1.42578125" customWidth="1"/>
    <col min="15889" max="15889" width="11.7109375" bestFit="1" customWidth="1"/>
    <col min="16130" max="16130" width="24.28515625" customWidth="1"/>
    <col min="16131" max="16131" width="14.28515625" customWidth="1"/>
    <col min="16132" max="16132" width="14.5703125" customWidth="1"/>
    <col min="16133" max="16133" width="15.7109375" customWidth="1"/>
    <col min="16134" max="16134" width="1.7109375" customWidth="1"/>
    <col min="16135" max="16135" width="10.42578125" customWidth="1"/>
    <col min="16138" max="16139" width="0" hidden="1" customWidth="1"/>
    <col min="16140" max="16140" width="10" bestFit="1" customWidth="1"/>
    <col min="16141" max="16141" width="9.7109375" bestFit="1" customWidth="1"/>
    <col min="16142" max="16142" width="11.42578125" bestFit="1" customWidth="1"/>
    <col min="16143" max="16143" width="13.28515625" bestFit="1" customWidth="1"/>
    <col min="16144" max="16144" width="1.42578125" customWidth="1"/>
    <col min="16145" max="16145" width="11.7109375" bestFit="1" customWidth="1"/>
  </cols>
  <sheetData>
    <row r="1" spans="1:105" ht="63" customHeight="1" x14ac:dyDescent="0.5">
      <c r="A1" s="43"/>
      <c r="B1" s="316"/>
      <c r="C1" s="317"/>
      <c r="D1" s="317"/>
      <c r="E1" s="317"/>
      <c r="F1" s="317"/>
      <c r="G1" s="317"/>
      <c r="H1" s="120"/>
      <c r="I1" s="120"/>
      <c r="J1" s="120"/>
      <c r="K1" s="120"/>
      <c r="L1" s="120"/>
      <c r="M1" s="120"/>
      <c r="N1" s="120"/>
      <c r="O1" s="120"/>
      <c r="P1" s="120"/>
      <c r="Q1" s="120"/>
      <c r="R1" s="120"/>
      <c r="S1" s="120"/>
      <c r="T1" s="120"/>
      <c r="U1" s="120"/>
      <c r="V1" s="120"/>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row>
    <row r="2" spans="1:105" ht="42.75" customHeight="1" thickBot="1" x14ac:dyDescent="0.35">
      <c r="A2" s="43"/>
      <c r="B2" s="320" t="s">
        <v>132</v>
      </c>
      <c r="C2" s="321"/>
      <c r="D2" s="321"/>
      <c r="E2" s="321"/>
      <c r="F2" s="321"/>
      <c r="G2" s="322"/>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row>
    <row r="3" spans="1:105" ht="17.25" customHeight="1" thickBot="1" x14ac:dyDescent="0.3">
      <c r="A3" s="43"/>
      <c r="B3" s="309" t="s">
        <v>94</v>
      </c>
      <c r="C3" s="310"/>
      <c r="D3" s="310"/>
      <c r="E3" s="310"/>
      <c r="F3" s="311"/>
      <c r="G3" s="312"/>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row>
    <row r="4" spans="1:105" ht="39" customHeight="1" x14ac:dyDescent="0.25">
      <c r="A4" s="43"/>
      <c r="B4" s="148"/>
      <c r="C4" s="121" t="s">
        <v>95</v>
      </c>
      <c r="D4" s="121" t="s">
        <v>96</v>
      </c>
      <c r="E4" s="122" t="s">
        <v>148</v>
      </c>
      <c r="F4" s="123"/>
      <c r="G4" s="149"/>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row>
    <row r="5" spans="1:105" x14ac:dyDescent="0.25">
      <c r="A5" s="43"/>
      <c r="B5" s="150" t="s">
        <v>97</v>
      </c>
      <c r="C5" s="124">
        <v>78</v>
      </c>
      <c r="D5" s="125">
        <f>INT(ROUNDUP(C5/3,0))</f>
        <v>26</v>
      </c>
      <c r="E5" s="329">
        <f>INT(ROUNDUP(SUM(D5:D7)/24,0))</f>
        <v>5</v>
      </c>
      <c r="F5" s="126"/>
      <c r="G5" s="151"/>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row>
    <row r="6" spans="1:105" x14ac:dyDescent="0.25">
      <c r="A6" s="43"/>
      <c r="B6" s="150" t="s">
        <v>98</v>
      </c>
      <c r="C6" s="124">
        <v>106</v>
      </c>
      <c r="D6" s="125">
        <f>INT(ROUNDUP(C6/2.2,0))</f>
        <v>49</v>
      </c>
      <c r="E6" s="330"/>
      <c r="F6" s="126"/>
      <c r="G6" s="151"/>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row>
    <row r="7" spans="1:105" x14ac:dyDescent="0.25">
      <c r="A7" s="43"/>
      <c r="B7" s="150" t="s">
        <v>99</v>
      </c>
      <c r="C7" s="124">
        <v>60</v>
      </c>
      <c r="D7" s="125">
        <f>INT(ROUNDUP(C7/2.6,0))</f>
        <v>24</v>
      </c>
      <c r="E7" s="331"/>
      <c r="F7" s="152"/>
      <c r="G7" s="15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row>
    <row r="8" spans="1:105" ht="20.25" customHeight="1" x14ac:dyDescent="0.25">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row>
    <row r="9" spans="1:105" ht="18.75" customHeight="1" thickBot="1" x14ac:dyDescent="0.3">
      <c r="A9" s="43"/>
      <c r="B9" s="313" t="s">
        <v>120</v>
      </c>
      <c r="C9" s="314"/>
      <c r="D9" s="314"/>
      <c r="E9" s="314"/>
      <c r="F9" s="314"/>
      <c r="G9" s="315"/>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row>
    <row r="10" spans="1:105" ht="31.5" customHeight="1" thickBot="1" x14ac:dyDescent="0.3">
      <c r="A10" s="43"/>
      <c r="B10" s="326" t="s">
        <v>150</v>
      </c>
      <c r="C10" s="327"/>
      <c r="D10" s="327"/>
      <c r="E10" s="327"/>
      <c r="F10" s="327"/>
      <c r="G10" s="328"/>
      <c r="H10" s="43"/>
      <c r="I10" s="43"/>
      <c r="J10" s="43"/>
      <c r="K10" s="43"/>
      <c r="L10" s="57"/>
      <c r="M10" s="58" t="s">
        <v>102</v>
      </c>
      <c r="N10" s="59" t="s">
        <v>103</v>
      </c>
      <c r="O10" s="59" t="s">
        <v>104</v>
      </c>
      <c r="P10" s="60"/>
      <c r="Q10" s="60"/>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row>
    <row r="11" spans="1:105" ht="42" customHeight="1" x14ac:dyDescent="0.25">
      <c r="A11" s="43"/>
      <c r="B11" s="137"/>
      <c r="C11" s="104" t="s">
        <v>100</v>
      </c>
      <c r="D11" s="105" t="s">
        <v>101</v>
      </c>
      <c r="E11" s="209" t="s">
        <v>149</v>
      </c>
      <c r="F11" s="130"/>
      <c r="G11" s="138"/>
      <c r="H11" s="43"/>
      <c r="I11" s="43"/>
      <c r="J11" s="110">
        <v>4.1666666666666664E-2</v>
      </c>
      <c r="K11" s="110">
        <v>4.1666666666666664E-2</v>
      </c>
      <c r="L11" s="61"/>
      <c r="M11" s="62">
        <f>C12</f>
        <v>0.375</v>
      </c>
      <c r="N11" s="62">
        <f>D12</f>
        <v>0.79166666666666696</v>
      </c>
      <c r="O11" s="63">
        <f>E12</f>
        <v>10.000000000000007</v>
      </c>
      <c r="P11" s="64"/>
      <c r="Q11" s="64"/>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row>
    <row r="12" spans="1:105" ht="15.75" thickBot="1" x14ac:dyDescent="0.3">
      <c r="A12" s="43"/>
      <c r="B12" s="139" t="s">
        <v>105</v>
      </c>
      <c r="C12" s="109">
        <v>0.375</v>
      </c>
      <c r="D12" s="109">
        <v>0.79166666666666696</v>
      </c>
      <c r="E12" s="106">
        <f>(D12-C12)*24</f>
        <v>10.000000000000007</v>
      </c>
      <c r="F12" s="129"/>
      <c r="G12" s="140"/>
      <c r="H12" s="43"/>
      <c r="I12" s="43"/>
      <c r="J12" s="110">
        <v>5.2083333333333336E-2</v>
      </c>
      <c r="K12" s="110">
        <v>5.2083333333333336E-2</v>
      </c>
      <c r="L12" s="61"/>
      <c r="M12" s="65"/>
      <c r="N12" s="65"/>
      <c r="O12" s="66"/>
      <c r="P12" s="64"/>
      <c r="Q12" s="64"/>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row>
    <row r="13" spans="1:105" ht="15.75" thickBot="1" x14ac:dyDescent="0.3">
      <c r="A13" s="43"/>
      <c r="B13" s="147"/>
      <c r="C13" s="127"/>
      <c r="D13" s="127"/>
      <c r="E13" s="128"/>
      <c r="F13" s="129"/>
      <c r="G13" s="140"/>
      <c r="H13" s="43"/>
      <c r="I13" s="43"/>
      <c r="J13" s="110">
        <v>6.25E-2</v>
      </c>
      <c r="K13" s="110">
        <v>6.25E-2</v>
      </c>
      <c r="L13" s="301" t="s">
        <v>106</v>
      </c>
      <c r="M13" s="302"/>
      <c r="N13" s="302"/>
      <c r="O13" s="302"/>
      <c r="P13" s="302"/>
      <c r="Q13" s="30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row>
    <row r="14" spans="1:105" ht="15.75" thickBot="1" x14ac:dyDescent="0.3">
      <c r="A14" s="43"/>
      <c r="B14" s="141"/>
      <c r="C14" s="67"/>
      <c r="D14" s="131" t="s">
        <v>152</v>
      </c>
      <c r="E14" s="134" t="s">
        <v>153</v>
      </c>
      <c r="F14" s="68"/>
      <c r="G14" s="142" t="s">
        <v>109</v>
      </c>
      <c r="H14" s="43"/>
      <c r="I14" s="43"/>
      <c r="J14" s="110">
        <v>7.2916666666666699E-2</v>
      </c>
      <c r="K14" s="110">
        <v>7.2916666666666699E-2</v>
      </c>
      <c r="L14" s="69"/>
      <c r="M14" s="70"/>
      <c r="N14" s="71" t="s">
        <v>107</v>
      </c>
      <c r="O14" s="72" t="s">
        <v>108</v>
      </c>
      <c r="P14" s="73"/>
      <c r="Q14" s="74" t="s">
        <v>109</v>
      </c>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row>
    <row r="15" spans="1:105" ht="15.75" thickBot="1" x14ac:dyDescent="0.3">
      <c r="A15" s="43"/>
      <c r="B15" s="220" t="s">
        <v>104</v>
      </c>
      <c r="C15" s="221">
        <f>E12</f>
        <v>10.000000000000007</v>
      </c>
      <c r="D15" s="132">
        <f>IF(C15&lt;8,C15,8)</f>
        <v>8</v>
      </c>
      <c r="E15" s="132">
        <f>IF(C15&gt;8,C15-8,0)</f>
        <v>2.0000000000000071</v>
      </c>
      <c r="F15" s="75"/>
      <c r="G15" s="142" t="s">
        <v>110</v>
      </c>
      <c r="H15" s="43"/>
      <c r="I15" s="43"/>
      <c r="J15" s="110">
        <v>8.3333333333333398E-2</v>
      </c>
      <c r="K15" s="110">
        <v>8.3333333333333398E-2</v>
      </c>
      <c r="L15" s="76" t="s">
        <v>104</v>
      </c>
      <c r="M15" s="77">
        <f>C15</f>
        <v>10.000000000000007</v>
      </c>
      <c r="N15" s="78">
        <f>IF(M15&lt;8,M15,8)</f>
        <v>8</v>
      </c>
      <c r="O15" s="79">
        <f>IF(M15&gt;8,M15-8,0)</f>
        <v>2.0000000000000071</v>
      </c>
      <c r="P15" s="80"/>
      <c r="Q15" s="72" t="s">
        <v>110</v>
      </c>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row>
    <row r="16" spans="1:105" ht="15.75" thickBot="1" x14ac:dyDescent="0.3">
      <c r="A16" s="43"/>
      <c r="B16" s="141"/>
      <c r="C16" s="81"/>
      <c r="D16" s="133">
        <f>PRODUCT(29.37,D15)</f>
        <v>234.96</v>
      </c>
      <c r="E16" s="133">
        <f>IF(E15="",0,PRODUCT(45.25,E15))</f>
        <v>90.500000000000327</v>
      </c>
      <c r="F16" s="82"/>
      <c r="G16" s="142">
        <f>SUM(D16:E16)</f>
        <v>325.46000000000032</v>
      </c>
      <c r="H16" s="43"/>
      <c r="I16" s="43"/>
      <c r="J16" s="110">
        <v>9.3750000000000097E-2</v>
      </c>
      <c r="K16" s="110">
        <v>9.3750000000000097E-2</v>
      </c>
      <c r="L16" s="69"/>
      <c r="M16" s="83"/>
      <c r="N16" s="84">
        <f>PRODUCT(22.92,N15)</f>
        <v>183.36</v>
      </c>
      <c r="O16" s="84">
        <f>IF(O15="",0,PRODUCT(31.18,O15))</f>
        <v>62.36000000000022</v>
      </c>
      <c r="P16" s="85"/>
      <c r="Q16" s="86">
        <f>SUM(N16:O16)</f>
        <v>245.72000000000023</v>
      </c>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row>
    <row r="17" spans="1:105" ht="15.75" thickBot="1" x14ac:dyDescent="0.3">
      <c r="A17" s="43"/>
      <c r="B17" s="141"/>
      <c r="C17" s="81"/>
      <c r="D17" s="82"/>
      <c r="E17" s="82"/>
      <c r="F17" s="82"/>
      <c r="G17" s="143"/>
      <c r="H17" s="43"/>
      <c r="I17" s="43"/>
      <c r="J17" s="110">
        <v>0.104166666666667</v>
      </c>
      <c r="K17" s="110">
        <v>0.104166666666667</v>
      </c>
      <c r="L17" s="69"/>
      <c r="M17" s="83"/>
      <c r="N17" s="85"/>
      <c r="O17" s="85"/>
      <c r="P17" s="85"/>
      <c r="Q17" s="87"/>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row>
    <row r="18" spans="1:105" x14ac:dyDescent="0.25">
      <c r="A18" s="43"/>
      <c r="B18" s="222" t="s">
        <v>111</v>
      </c>
      <c r="C18" s="81"/>
      <c r="D18" s="135" t="s">
        <v>112</v>
      </c>
      <c r="E18" s="82"/>
      <c r="F18" s="82"/>
      <c r="G18" s="142" t="s">
        <v>109</v>
      </c>
      <c r="H18" s="43"/>
      <c r="I18" s="43"/>
      <c r="J18" s="110">
        <v>0.114583333333333</v>
      </c>
      <c r="K18" s="110">
        <v>0.114583333333333</v>
      </c>
      <c r="L18" s="88" t="s">
        <v>111</v>
      </c>
      <c r="M18" s="89"/>
      <c r="N18" s="90" t="s">
        <v>112</v>
      </c>
      <c r="O18" s="85"/>
      <c r="P18" s="85"/>
      <c r="Q18" s="74" t="s">
        <v>109</v>
      </c>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row>
    <row r="19" spans="1:105" ht="15.75" customHeight="1" thickBot="1" x14ac:dyDescent="0.3">
      <c r="A19" s="43"/>
      <c r="B19" s="222" t="s">
        <v>113</v>
      </c>
      <c r="C19" s="223">
        <v>100</v>
      </c>
      <c r="D19" s="136">
        <f>C19</f>
        <v>100</v>
      </c>
      <c r="E19" s="82"/>
      <c r="F19" s="82"/>
      <c r="G19" s="142" t="s">
        <v>113</v>
      </c>
      <c r="H19" s="307" t="s">
        <v>121</v>
      </c>
      <c r="I19" s="43"/>
      <c r="J19" s="110">
        <v>0.125</v>
      </c>
      <c r="K19" s="110">
        <v>0.125</v>
      </c>
      <c r="L19" s="91" t="s">
        <v>113</v>
      </c>
      <c r="M19" s="92">
        <f>C19</f>
        <v>100</v>
      </c>
      <c r="N19" s="93">
        <f>M19</f>
        <v>100</v>
      </c>
      <c r="O19" s="85"/>
      <c r="P19" s="85"/>
      <c r="Q19" s="72" t="s">
        <v>113</v>
      </c>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row>
    <row r="20" spans="1:105" ht="15.75" thickBot="1" x14ac:dyDescent="0.3">
      <c r="A20" s="43"/>
      <c r="B20" s="141"/>
      <c r="C20" s="81"/>
      <c r="D20" s="133">
        <f>PRODUCT(2.79,D19)</f>
        <v>279</v>
      </c>
      <c r="E20" s="94"/>
      <c r="F20" s="95"/>
      <c r="G20" s="142">
        <f>D20</f>
        <v>279</v>
      </c>
      <c r="H20" s="308"/>
      <c r="I20" s="43"/>
      <c r="J20" s="110">
        <v>0.13541666666666699</v>
      </c>
      <c r="K20" s="110">
        <v>0.13541666666666699</v>
      </c>
      <c r="L20" s="69"/>
      <c r="M20" s="83"/>
      <c r="N20" s="84">
        <f>PRODUCT(2.79,N19)</f>
        <v>279</v>
      </c>
      <c r="O20" s="96"/>
      <c r="P20" s="96"/>
      <c r="Q20" s="72">
        <f>N20</f>
        <v>279</v>
      </c>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row>
    <row r="21" spans="1:105" ht="15.75" thickBot="1" x14ac:dyDescent="0.3">
      <c r="A21" s="43"/>
      <c r="B21" s="141"/>
      <c r="C21" s="81"/>
      <c r="D21" s="75"/>
      <c r="E21" s="95"/>
      <c r="F21" s="95"/>
      <c r="G21" s="143"/>
      <c r="H21" s="308"/>
      <c r="I21" s="43"/>
      <c r="J21" s="110">
        <v>0.14583333333333401</v>
      </c>
      <c r="K21" s="110">
        <v>0.14583333333333401</v>
      </c>
      <c r="L21" s="69"/>
      <c r="M21" s="83"/>
      <c r="N21" s="80"/>
      <c r="O21" s="96"/>
      <c r="P21" s="113"/>
      <c r="Q21" s="114"/>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row>
    <row r="22" spans="1:105" ht="15.75" thickBot="1" x14ac:dyDescent="0.3">
      <c r="A22" s="43"/>
      <c r="B22" s="141"/>
      <c r="C22" s="81"/>
      <c r="D22" s="75"/>
      <c r="E22" s="119" t="s">
        <v>114</v>
      </c>
      <c r="F22" s="97"/>
      <c r="G22" s="216" t="s">
        <v>115</v>
      </c>
      <c r="H22" s="308"/>
      <c r="I22" s="43"/>
      <c r="J22" s="110">
        <v>0.15625</v>
      </c>
      <c r="K22" s="110">
        <v>0.15625</v>
      </c>
      <c r="L22" s="69"/>
      <c r="M22" s="83"/>
      <c r="N22" s="80"/>
      <c r="O22" s="98" t="s">
        <v>114</v>
      </c>
      <c r="P22" s="115"/>
      <c r="Q22" s="116" t="s">
        <v>115</v>
      </c>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row>
    <row r="23" spans="1:105" ht="25.5" customHeight="1" thickBot="1" x14ac:dyDescent="0.3">
      <c r="A23" s="43"/>
      <c r="B23" s="224" t="s">
        <v>116</v>
      </c>
      <c r="C23" s="225">
        <f>E5</f>
        <v>5</v>
      </c>
      <c r="D23" s="144"/>
      <c r="E23" s="145">
        <f>SUM(G16,G20)</f>
        <v>604.46000000000026</v>
      </c>
      <c r="F23" s="146"/>
      <c r="G23" s="217">
        <f>PRODUCT(C23,E23)</f>
        <v>3022.3000000000011</v>
      </c>
      <c r="H23" s="308"/>
      <c r="I23" s="43"/>
      <c r="J23" s="110">
        <v>0.16666666666666699</v>
      </c>
      <c r="K23" s="110">
        <v>0.16666666666666699</v>
      </c>
      <c r="L23" s="76" t="s">
        <v>117</v>
      </c>
      <c r="M23" s="99">
        <f>C23</f>
        <v>5</v>
      </c>
      <c r="N23" s="100"/>
      <c r="O23" s="101">
        <f>SUM(Q16,Q20)</f>
        <v>524.72000000000025</v>
      </c>
      <c r="P23" s="117"/>
      <c r="Q23" s="118">
        <f>PRODUCT(M23,O23)</f>
        <v>2623.6000000000013</v>
      </c>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row>
    <row r="24" spans="1:105" ht="19.5" customHeight="1" x14ac:dyDescent="0.25">
      <c r="A24" s="43"/>
      <c r="B24" s="43"/>
      <c r="C24" s="43"/>
      <c r="D24" s="43"/>
      <c r="E24" s="43"/>
      <c r="F24" s="43"/>
      <c r="G24" s="43"/>
      <c r="H24" s="43"/>
      <c r="I24" s="43"/>
      <c r="J24" s="110">
        <v>0.17708333333333401</v>
      </c>
      <c r="K24" s="110">
        <v>0.17708333333333401</v>
      </c>
      <c r="L24" s="103"/>
      <c r="M24" s="83"/>
      <c r="N24" s="80"/>
      <c r="O24" s="85"/>
      <c r="P24" s="111"/>
      <c r="Q24" s="112"/>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row>
    <row r="25" spans="1:105" s="102" customFormat="1" ht="21" customHeight="1" thickBot="1" x14ac:dyDescent="0.3">
      <c r="A25" s="43"/>
      <c r="B25" s="313" t="s">
        <v>131</v>
      </c>
      <c r="C25" s="314"/>
      <c r="D25" s="314"/>
      <c r="E25" s="314"/>
      <c r="F25" s="314"/>
      <c r="G25" s="315"/>
      <c r="H25" s="43"/>
      <c r="I25" s="43"/>
      <c r="J25" s="110">
        <v>0.1875</v>
      </c>
      <c r="K25" s="110">
        <v>0.1875</v>
      </c>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c r="CT25" s="43"/>
      <c r="CU25" s="43"/>
      <c r="CV25" s="43"/>
      <c r="CW25" s="43"/>
      <c r="CX25" s="43"/>
      <c r="CY25" s="43"/>
      <c r="CZ25" s="43"/>
      <c r="DA25" s="43"/>
    </row>
    <row r="26" spans="1:105" s="102" customFormat="1" ht="30" customHeight="1" thickBot="1" x14ac:dyDescent="0.3">
      <c r="A26" s="43"/>
      <c r="B26" s="326" t="s">
        <v>151</v>
      </c>
      <c r="C26" s="327"/>
      <c r="D26" s="327"/>
      <c r="E26" s="327"/>
      <c r="F26" s="327"/>
      <c r="G26" s="328"/>
      <c r="H26" s="43"/>
      <c r="I26" s="43"/>
      <c r="J26" s="110">
        <v>0.19791666666666699</v>
      </c>
      <c r="K26" s="110">
        <v>0.19791666666666699</v>
      </c>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43"/>
      <c r="CS26" s="43"/>
      <c r="CT26" s="43"/>
      <c r="CU26" s="43"/>
      <c r="CV26" s="43"/>
      <c r="CW26" s="43"/>
      <c r="CX26" s="43"/>
      <c r="CY26" s="43"/>
      <c r="CZ26" s="43"/>
      <c r="DA26" s="43"/>
    </row>
    <row r="27" spans="1:105" ht="39.75" customHeight="1" x14ac:dyDescent="0.25">
      <c r="A27" s="43"/>
      <c r="B27" s="137"/>
      <c r="C27" s="107" t="s">
        <v>102</v>
      </c>
      <c r="D27" s="108" t="s">
        <v>103</v>
      </c>
      <c r="E27" s="105" t="s">
        <v>104</v>
      </c>
      <c r="F27" s="130"/>
      <c r="G27" s="138"/>
      <c r="H27" s="43"/>
      <c r="I27" s="43"/>
      <c r="J27" s="110">
        <v>0.20833333333333401</v>
      </c>
      <c r="K27" s="110">
        <v>0.20833333333333401</v>
      </c>
      <c r="L27" s="57"/>
      <c r="M27" s="58" t="s">
        <v>102</v>
      </c>
      <c r="N27" s="59" t="s">
        <v>103</v>
      </c>
      <c r="O27" s="59" t="s">
        <v>104</v>
      </c>
      <c r="P27" s="60"/>
      <c r="Q27" s="60"/>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3"/>
      <c r="BY27" s="43"/>
      <c r="BZ27" s="43"/>
      <c r="CA27" s="43"/>
      <c r="CB27" s="43"/>
      <c r="CC27" s="43"/>
      <c r="CD27" s="43"/>
      <c r="CE27" s="43"/>
      <c r="CF27" s="43"/>
      <c r="CG27" s="43"/>
      <c r="CH27" s="43"/>
      <c r="CI27" s="43"/>
      <c r="CJ27" s="43"/>
      <c r="CK27" s="43"/>
      <c r="CL27" s="43"/>
      <c r="CM27" s="43"/>
      <c r="CN27" s="43"/>
      <c r="CO27" s="43"/>
      <c r="CP27" s="43"/>
      <c r="CQ27" s="43"/>
      <c r="CR27" s="43"/>
      <c r="CS27" s="43"/>
      <c r="CT27" s="43"/>
      <c r="CU27" s="43"/>
      <c r="CV27" s="43"/>
      <c r="CW27" s="43"/>
      <c r="CX27" s="43"/>
      <c r="CY27" s="43"/>
      <c r="CZ27" s="43"/>
      <c r="DA27" s="43"/>
    </row>
    <row r="28" spans="1:105" ht="15.75" thickBot="1" x14ac:dyDescent="0.3">
      <c r="A28" s="43"/>
      <c r="B28" s="139" t="s">
        <v>105</v>
      </c>
      <c r="C28" s="109">
        <v>0.20833333333333401</v>
      </c>
      <c r="D28" s="109">
        <v>0.58333333333333404</v>
      </c>
      <c r="E28" s="106">
        <f>(D28-C28)*24</f>
        <v>9</v>
      </c>
      <c r="F28" s="129"/>
      <c r="G28" s="140"/>
      <c r="H28" s="43"/>
      <c r="I28" s="43"/>
      <c r="J28" s="110">
        <v>0.21875</v>
      </c>
      <c r="K28" s="110">
        <v>0.21875</v>
      </c>
      <c r="L28" s="61"/>
      <c r="M28" s="62">
        <f>C28</f>
        <v>0.20833333333333401</v>
      </c>
      <c r="N28" s="62">
        <f>D28</f>
        <v>0.58333333333333404</v>
      </c>
      <c r="O28" s="63">
        <f>(N28-M28)*24</f>
        <v>9</v>
      </c>
      <c r="P28" s="64"/>
      <c r="Q28" s="64"/>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row>
    <row r="29" spans="1:105" ht="18.75" customHeight="1" thickBot="1" x14ac:dyDescent="0.3">
      <c r="A29" s="43"/>
      <c r="B29" s="323"/>
      <c r="C29" s="324"/>
      <c r="D29" s="324"/>
      <c r="E29" s="324"/>
      <c r="F29" s="324"/>
      <c r="G29" s="325"/>
      <c r="H29" s="43"/>
      <c r="I29" s="43"/>
      <c r="J29" s="110">
        <v>0.22916666666666699</v>
      </c>
      <c r="K29" s="110">
        <v>0.22916666666666699</v>
      </c>
      <c r="L29" s="61"/>
      <c r="M29" s="65"/>
      <c r="N29" s="65"/>
      <c r="O29" s="66"/>
      <c r="P29" s="64"/>
      <c r="Q29" s="64"/>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row>
    <row r="30" spans="1:105" ht="15.75" thickBot="1" x14ac:dyDescent="0.3">
      <c r="A30" s="43"/>
      <c r="B30" s="304"/>
      <c r="C30" s="305"/>
      <c r="D30" s="305"/>
      <c r="E30" s="305"/>
      <c r="F30" s="305"/>
      <c r="G30" s="306"/>
      <c r="H30" s="43"/>
      <c r="I30" s="43"/>
      <c r="J30" s="110">
        <v>0.23958333333333401</v>
      </c>
      <c r="K30" s="110">
        <v>0.23958333333333401</v>
      </c>
      <c r="L30" s="301" t="s">
        <v>118</v>
      </c>
      <c r="M30" s="302"/>
      <c r="N30" s="302"/>
      <c r="O30" s="302"/>
      <c r="P30" s="302"/>
      <c r="Q30" s="30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row>
    <row r="31" spans="1:105" ht="15.75" thickBot="1" x14ac:dyDescent="0.3">
      <c r="A31" s="43"/>
      <c r="B31" s="141"/>
      <c r="C31" s="67"/>
      <c r="D31" s="131" t="s">
        <v>153</v>
      </c>
      <c r="E31" s="134" t="s">
        <v>154</v>
      </c>
      <c r="F31" s="68"/>
      <c r="G31" s="142" t="s">
        <v>109</v>
      </c>
      <c r="H31" s="43"/>
      <c r="I31" s="43"/>
      <c r="J31" s="110">
        <v>0.25</v>
      </c>
      <c r="K31" s="110">
        <v>0.25</v>
      </c>
      <c r="L31" s="69"/>
      <c r="M31" s="70"/>
      <c r="N31" s="71" t="s">
        <v>107</v>
      </c>
      <c r="O31" s="72" t="s">
        <v>108</v>
      </c>
      <c r="P31" s="73"/>
      <c r="Q31" s="74" t="s">
        <v>109</v>
      </c>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3"/>
      <c r="BT31" s="43"/>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row>
    <row r="32" spans="1:105" ht="15.75" thickBot="1" x14ac:dyDescent="0.3">
      <c r="A32" s="43"/>
      <c r="B32" s="220" t="s">
        <v>104</v>
      </c>
      <c r="C32" s="221">
        <f>E28</f>
        <v>9</v>
      </c>
      <c r="D32" s="214">
        <f>IF(C32&lt;8,C32,8)</f>
        <v>8</v>
      </c>
      <c r="E32" s="132">
        <f>IF(C32&gt;8,C32-8,0)</f>
        <v>1</v>
      </c>
      <c r="F32" s="75"/>
      <c r="G32" s="142" t="s">
        <v>110</v>
      </c>
      <c r="H32" s="43"/>
      <c r="I32" s="43"/>
      <c r="J32" s="110">
        <v>0.26041666666666702</v>
      </c>
      <c r="K32" s="110">
        <v>0.26041666666666702</v>
      </c>
      <c r="L32" s="76" t="s">
        <v>104</v>
      </c>
      <c r="M32" s="77">
        <f>C32</f>
        <v>9</v>
      </c>
      <c r="N32" s="78">
        <v>0</v>
      </c>
      <c r="O32" s="79">
        <f>M32</f>
        <v>9</v>
      </c>
      <c r="P32" s="80"/>
      <c r="Q32" s="72" t="s">
        <v>110</v>
      </c>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row>
    <row r="33" spans="1:105" ht="15.75" thickBot="1" x14ac:dyDescent="0.3">
      <c r="A33" s="43"/>
      <c r="B33" s="141"/>
      <c r="C33" s="81"/>
      <c r="D33" s="215">
        <f>PRODUCT(45.25,D32)</f>
        <v>362</v>
      </c>
      <c r="E33" s="133">
        <f>IF(E32="",0,PRODUCT(60.33,E32))</f>
        <v>60.33</v>
      </c>
      <c r="F33" s="82"/>
      <c r="G33" s="142">
        <f>SUM(D33:E33)</f>
        <v>422.33</v>
      </c>
      <c r="H33" s="43"/>
      <c r="I33" s="43"/>
      <c r="J33" s="110">
        <v>0.27083333333333398</v>
      </c>
      <c r="K33" s="110">
        <v>0.27083333333333398</v>
      </c>
      <c r="L33" s="69"/>
      <c r="M33" s="83"/>
      <c r="N33" s="84">
        <f>PRODUCT(22.92,N32)</f>
        <v>0</v>
      </c>
      <c r="O33" s="84">
        <f>IF(O32="",0,PRODUCT(34.38,O32))</f>
        <v>309.42</v>
      </c>
      <c r="P33" s="85"/>
      <c r="Q33" s="86">
        <f>SUM(N33:O33)</f>
        <v>309.42</v>
      </c>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row>
    <row r="34" spans="1:105" ht="15.75" thickBot="1" x14ac:dyDescent="0.3">
      <c r="A34" s="43"/>
      <c r="B34" s="141"/>
      <c r="C34" s="81"/>
      <c r="D34" s="82"/>
      <c r="E34" s="82"/>
      <c r="F34" s="82"/>
      <c r="G34" s="143"/>
      <c r="H34" s="43"/>
      <c r="I34" s="43"/>
      <c r="J34" s="110">
        <v>0.28125</v>
      </c>
      <c r="K34" s="110">
        <v>0.28125</v>
      </c>
      <c r="L34" s="69"/>
      <c r="M34" s="83"/>
      <c r="N34" s="85"/>
      <c r="O34" s="85"/>
      <c r="P34" s="85"/>
      <c r="Q34" s="87"/>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row>
    <row r="35" spans="1:105" x14ac:dyDescent="0.25">
      <c r="A35" s="43"/>
      <c r="B35" s="222" t="s">
        <v>111</v>
      </c>
      <c r="C35" s="81"/>
      <c r="D35" s="135" t="s">
        <v>112</v>
      </c>
      <c r="E35" s="82"/>
      <c r="F35" s="82"/>
      <c r="G35" s="142" t="s">
        <v>109</v>
      </c>
      <c r="H35" s="43"/>
      <c r="I35" s="43"/>
      <c r="J35" s="110">
        <v>0.29166666666666702</v>
      </c>
      <c r="K35" s="110">
        <v>0.29166666666666702</v>
      </c>
      <c r="L35" s="88" t="s">
        <v>111</v>
      </c>
      <c r="M35" s="89"/>
      <c r="N35" s="90" t="s">
        <v>112</v>
      </c>
      <c r="O35" s="85"/>
      <c r="P35" s="85"/>
      <c r="Q35" s="74" t="s">
        <v>109</v>
      </c>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row>
    <row r="36" spans="1:105" ht="15.75" customHeight="1" thickBot="1" x14ac:dyDescent="0.3">
      <c r="A36" s="43"/>
      <c r="B36" s="222" t="s">
        <v>113</v>
      </c>
      <c r="C36" s="223">
        <v>1</v>
      </c>
      <c r="D36" s="136">
        <f>C36</f>
        <v>1</v>
      </c>
      <c r="E36" s="82"/>
      <c r="F36" s="82"/>
      <c r="G36" s="142" t="s">
        <v>113</v>
      </c>
      <c r="H36" s="307" t="s">
        <v>121</v>
      </c>
      <c r="I36" s="43"/>
      <c r="J36" s="110">
        <v>0.30208333333333398</v>
      </c>
      <c r="K36" s="110">
        <v>0.30208333333333398</v>
      </c>
      <c r="L36" s="91" t="s">
        <v>113</v>
      </c>
      <c r="M36" s="92">
        <f>C36</f>
        <v>1</v>
      </c>
      <c r="N36" s="93">
        <f>M36</f>
        <v>1</v>
      </c>
      <c r="O36" s="85"/>
      <c r="P36" s="85"/>
      <c r="Q36" s="72" t="s">
        <v>113</v>
      </c>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row>
    <row r="37" spans="1:105" ht="15.75" thickBot="1" x14ac:dyDescent="0.3">
      <c r="A37" s="43"/>
      <c r="B37" s="141"/>
      <c r="C37" s="81"/>
      <c r="D37" s="133">
        <f>PRODUCT(2.79,D36)</f>
        <v>2.79</v>
      </c>
      <c r="E37" s="94"/>
      <c r="F37" s="95"/>
      <c r="G37" s="142">
        <f>D37</f>
        <v>2.79</v>
      </c>
      <c r="H37" s="308"/>
      <c r="I37" s="43"/>
      <c r="J37" s="110">
        <v>0.3125</v>
      </c>
      <c r="K37" s="110">
        <v>0.3125</v>
      </c>
      <c r="L37" s="69"/>
      <c r="M37" s="83"/>
      <c r="N37" s="84">
        <f>PRODUCT(2.79,N36)</f>
        <v>2.79</v>
      </c>
      <c r="O37" s="96"/>
      <c r="P37" s="96"/>
      <c r="Q37" s="72">
        <f>N37</f>
        <v>2.79</v>
      </c>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row>
    <row r="38" spans="1:105" ht="15.75" thickBot="1" x14ac:dyDescent="0.3">
      <c r="A38" s="43"/>
      <c r="B38" s="141"/>
      <c r="C38" s="81"/>
      <c r="D38" s="75"/>
      <c r="E38" s="95"/>
      <c r="F38" s="95"/>
      <c r="G38" s="143"/>
      <c r="H38" s="308"/>
      <c r="I38" s="43"/>
      <c r="J38" s="110">
        <v>0.32291666666666702</v>
      </c>
      <c r="K38" s="110">
        <v>0.32291666666666702</v>
      </c>
      <c r="L38" s="69"/>
      <c r="M38" s="83"/>
      <c r="N38" s="80"/>
      <c r="O38" s="96"/>
      <c r="P38" s="113"/>
      <c r="Q38" s="114"/>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c r="BS38" s="43"/>
      <c r="BT38" s="43"/>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row>
    <row r="39" spans="1:105" ht="15.75" thickBot="1" x14ac:dyDescent="0.3">
      <c r="A39" s="43"/>
      <c r="B39" s="141"/>
      <c r="C39" s="81"/>
      <c r="D39" s="75"/>
      <c r="E39" s="119" t="s">
        <v>114</v>
      </c>
      <c r="F39" s="97"/>
      <c r="G39" s="218" t="s">
        <v>115</v>
      </c>
      <c r="H39" s="308"/>
      <c r="I39" s="43"/>
      <c r="J39" s="110">
        <v>0.33333333333333398</v>
      </c>
      <c r="K39" s="110">
        <v>0.33333333333333398</v>
      </c>
      <c r="L39" s="69"/>
      <c r="M39" s="83"/>
      <c r="N39" s="80"/>
      <c r="O39" s="98" t="s">
        <v>114</v>
      </c>
      <c r="P39" s="115"/>
      <c r="Q39" s="116" t="s">
        <v>115</v>
      </c>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row>
    <row r="40" spans="1:105" ht="15.75" thickBot="1" x14ac:dyDescent="0.3">
      <c r="A40" s="43"/>
      <c r="B40" s="226" t="s">
        <v>117</v>
      </c>
      <c r="C40" s="225">
        <f>E5</f>
        <v>5</v>
      </c>
      <c r="D40" s="144"/>
      <c r="E40" s="145">
        <f>SUM(G33,G37)</f>
        <v>425.12</v>
      </c>
      <c r="F40" s="146"/>
      <c r="G40" s="219">
        <f>PRODUCT(C40,E40)</f>
        <v>2125.6</v>
      </c>
      <c r="H40" s="308"/>
      <c r="I40" s="43"/>
      <c r="J40" s="110">
        <v>0.34375</v>
      </c>
      <c r="K40" s="110">
        <v>0.34375</v>
      </c>
      <c r="L40" s="76" t="s">
        <v>117</v>
      </c>
      <c r="M40" s="99">
        <f>C40</f>
        <v>5</v>
      </c>
      <c r="N40" s="100"/>
      <c r="O40" s="101">
        <f>SUM(Q33,Q37)</f>
        <v>312.21000000000004</v>
      </c>
      <c r="P40" s="117"/>
      <c r="Q40" s="118">
        <f>PRODUCT(M40,O40)</f>
        <v>1561.0500000000002</v>
      </c>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43"/>
      <c r="BT40" s="43"/>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row>
    <row r="41" spans="1:105" x14ac:dyDescent="0.25">
      <c r="A41" s="43"/>
      <c r="B41" s="43"/>
      <c r="C41" s="43"/>
      <c r="D41" s="43"/>
      <c r="E41" s="43"/>
      <c r="F41" s="43"/>
      <c r="G41" s="43"/>
      <c r="H41" s="43"/>
      <c r="I41" s="43"/>
      <c r="J41" s="110">
        <v>0.35416666666666702</v>
      </c>
      <c r="K41" s="110">
        <v>0.35416666666666702</v>
      </c>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row>
    <row r="42" spans="1:105" ht="37.5" customHeight="1" x14ac:dyDescent="0.25">
      <c r="A42" s="43"/>
      <c r="B42" s="318"/>
      <c r="C42" s="319"/>
      <c r="D42" s="319"/>
      <c r="E42" s="319"/>
      <c r="F42" s="319"/>
      <c r="G42" s="319"/>
      <c r="H42" s="319"/>
      <c r="I42" s="319"/>
      <c r="J42" s="110">
        <v>0.36458333333333398</v>
      </c>
      <c r="K42" s="110">
        <v>0.36458333333333398</v>
      </c>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43"/>
      <c r="BT42" s="43"/>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row>
    <row r="43" spans="1:105" x14ac:dyDescent="0.25">
      <c r="A43" s="43"/>
      <c r="B43" s="43"/>
      <c r="C43" s="43"/>
      <c r="D43" s="43"/>
      <c r="E43" s="43"/>
      <c r="F43" s="43"/>
      <c r="G43" s="43"/>
      <c r="H43" s="43"/>
      <c r="I43" s="43"/>
      <c r="J43" s="110">
        <v>0.375</v>
      </c>
      <c r="K43" s="110">
        <v>0.375</v>
      </c>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43"/>
      <c r="BT43" s="43"/>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row>
    <row r="44" spans="1:105" x14ac:dyDescent="0.25">
      <c r="A44" s="43"/>
      <c r="B44" s="43"/>
      <c r="C44" s="43"/>
      <c r="D44" s="43"/>
      <c r="E44" s="43"/>
      <c r="F44" s="43"/>
      <c r="G44" s="43"/>
      <c r="H44" s="43"/>
      <c r="I44" s="43"/>
      <c r="J44" s="110">
        <v>0.38541666666666702</v>
      </c>
      <c r="K44" s="110">
        <v>0.38541666666666702</v>
      </c>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row>
    <row r="45" spans="1:105" x14ac:dyDescent="0.25">
      <c r="A45" s="43"/>
      <c r="B45" s="43"/>
      <c r="C45" s="43"/>
      <c r="D45" s="43"/>
      <c r="E45" s="43"/>
      <c r="F45" s="43"/>
      <c r="G45" s="43"/>
      <c r="H45" s="43"/>
      <c r="I45" s="43"/>
      <c r="J45" s="110">
        <v>0.39583333333333398</v>
      </c>
      <c r="K45" s="110">
        <v>0.39583333333333398</v>
      </c>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row>
    <row r="46" spans="1:105" s="43" customFormat="1" x14ac:dyDescent="0.25">
      <c r="J46" s="110">
        <v>0.40625</v>
      </c>
      <c r="K46" s="110">
        <v>0.40625</v>
      </c>
    </row>
    <row r="47" spans="1:105" s="43" customFormat="1" x14ac:dyDescent="0.25">
      <c r="J47" s="110">
        <v>0.41666666666666702</v>
      </c>
      <c r="K47" s="110">
        <v>0.41666666666666702</v>
      </c>
    </row>
    <row r="48" spans="1:105" s="43" customFormat="1" x14ac:dyDescent="0.25">
      <c r="J48" s="110">
        <v>0.42708333333333398</v>
      </c>
      <c r="K48" s="110">
        <v>0.42708333333333398</v>
      </c>
    </row>
    <row r="49" spans="10:11" s="43" customFormat="1" x14ac:dyDescent="0.25">
      <c r="J49" s="110">
        <v>0.4375</v>
      </c>
      <c r="K49" s="110">
        <v>0.4375</v>
      </c>
    </row>
    <row r="50" spans="10:11" s="43" customFormat="1" x14ac:dyDescent="0.25">
      <c r="J50" s="110">
        <v>0.44791666666666702</v>
      </c>
      <c r="K50" s="110">
        <v>0.44791666666666702</v>
      </c>
    </row>
    <row r="51" spans="10:11" s="43" customFormat="1" x14ac:dyDescent="0.25">
      <c r="J51" s="110">
        <v>0.45833333333333398</v>
      </c>
      <c r="K51" s="110">
        <v>0.45833333333333398</v>
      </c>
    </row>
    <row r="52" spans="10:11" s="43" customFormat="1" x14ac:dyDescent="0.25">
      <c r="J52" s="110">
        <v>0.468750000000001</v>
      </c>
      <c r="K52" s="110">
        <v>0.468750000000001</v>
      </c>
    </row>
    <row r="53" spans="10:11" s="43" customFormat="1" x14ac:dyDescent="0.25">
      <c r="J53" s="110">
        <v>0.47916666666666702</v>
      </c>
      <c r="K53" s="110">
        <v>0.47916666666666702</v>
      </c>
    </row>
    <row r="54" spans="10:11" s="43" customFormat="1" x14ac:dyDescent="0.25">
      <c r="J54" s="110">
        <v>0.48958333333333398</v>
      </c>
      <c r="K54" s="110">
        <v>0.48958333333333398</v>
      </c>
    </row>
    <row r="55" spans="10:11" s="43" customFormat="1" x14ac:dyDescent="0.25">
      <c r="J55" s="110">
        <v>0.500000000000001</v>
      </c>
      <c r="K55" s="110">
        <v>0.500000000000001</v>
      </c>
    </row>
    <row r="56" spans="10:11" s="43" customFormat="1" x14ac:dyDescent="0.25">
      <c r="J56" s="110">
        <v>0.51041666666666696</v>
      </c>
      <c r="K56" s="110">
        <v>0.51041666666666696</v>
      </c>
    </row>
    <row r="57" spans="10:11" s="43" customFormat="1" x14ac:dyDescent="0.25">
      <c r="J57" s="110">
        <v>0.52083333333333404</v>
      </c>
      <c r="K57" s="110">
        <v>0.52083333333333404</v>
      </c>
    </row>
    <row r="58" spans="10:11" s="43" customFormat="1" x14ac:dyDescent="0.25">
      <c r="J58" s="110">
        <v>0.531250000000001</v>
      </c>
      <c r="K58" s="110">
        <v>0.531250000000001</v>
      </c>
    </row>
    <row r="59" spans="10:11" s="43" customFormat="1" x14ac:dyDescent="0.25">
      <c r="J59" s="110">
        <v>0.54166666666666696</v>
      </c>
      <c r="K59" s="110">
        <v>0.54166666666666696</v>
      </c>
    </row>
    <row r="60" spans="10:11" s="43" customFormat="1" x14ac:dyDescent="0.25">
      <c r="J60" s="110">
        <v>0.55208333333333404</v>
      </c>
      <c r="K60" s="110">
        <v>0.55208333333333404</v>
      </c>
    </row>
    <row r="61" spans="10:11" s="43" customFormat="1" x14ac:dyDescent="0.25">
      <c r="J61" s="110">
        <v>0.562500000000001</v>
      </c>
      <c r="K61" s="110">
        <v>0.562500000000001</v>
      </c>
    </row>
    <row r="62" spans="10:11" s="43" customFormat="1" x14ac:dyDescent="0.25">
      <c r="J62" s="110">
        <v>0.57291666666666696</v>
      </c>
      <c r="K62" s="110">
        <v>0.57291666666666696</v>
      </c>
    </row>
    <row r="63" spans="10:11" s="43" customFormat="1" x14ac:dyDescent="0.25">
      <c r="J63" s="110">
        <v>0.58333333333333404</v>
      </c>
      <c r="K63" s="110">
        <v>0.58333333333333404</v>
      </c>
    </row>
    <row r="64" spans="10:11" s="43" customFormat="1" x14ac:dyDescent="0.25">
      <c r="J64" s="110">
        <v>0.593750000000001</v>
      </c>
      <c r="K64" s="110">
        <v>0.593750000000001</v>
      </c>
    </row>
    <row r="65" spans="10:11" s="43" customFormat="1" x14ac:dyDescent="0.25">
      <c r="J65" s="110">
        <v>0.60416666666666696</v>
      </c>
      <c r="K65" s="110">
        <v>0.60416666666666696</v>
      </c>
    </row>
    <row r="66" spans="10:11" s="43" customFormat="1" x14ac:dyDescent="0.25">
      <c r="J66" s="110">
        <v>0.61458333333333404</v>
      </c>
      <c r="K66" s="110">
        <v>0.61458333333333404</v>
      </c>
    </row>
    <row r="67" spans="10:11" s="43" customFormat="1" x14ac:dyDescent="0.25">
      <c r="J67" s="110">
        <v>0.625000000000001</v>
      </c>
      <c r="K67" s="110">
        <v>0.625000000000001</v>
      </c>
    </row>
    <row r="68" spans="10:11" s="43" customFormat="1" x14ac:dyDescent="0.25">
      <c r="J68" s="110">
        <v>0.63541666666666696</v>
      </c>
      <c r="K68" s="110">
        <v>0.63541666666666696</v>
      </c>
    </row>
    <row r="69" spans="10:11" s="43" customFormat="1" x14ac:dyDescent="0.25">
      <c r="J69" s="110">
        <v>0.64583333333333404</v>
      </c>
      <c r="K69" s="110">
        <v>0.64583333333333404</v>
      </c>
    </row>
    <row r="70" spans="10:11" s="43" customFormat="1" x14ac:dyDescent="0.25">
      <c r="J70" s="110">
        <v>0.656250000000001</v>
      </c>
      <c r="K70" s="110">
        <v>0.656250000000001</v>
      </c>
    </row>
    <row r="71" spans="10:11" s="43" customFormat="1" x14ac:dyDescent="0.25">
      <c r="J71" s="110">
        <v>0.66666666666666696</v>
      </c>
      <c r="K71" s="110">
        <v>0.66666666666666696</v>
      </c>
    </row>
    <row r="72" spans="10:11" s="43" customFormat="1" x14ac:dyDescent="0.25">
      <c r="J72" s="110">
        <v>0.67708333333333404</v>
      </c>
      <c r="K72" s="110">
        <v>0.67708333333333404</v>
      </c>
    </row>
    <row r="73" spans="10:11" s="43" customFormat="1" x14ac:dyDescent="0.25">
      <c r="J73" s="110">
        <v>0.687500000000001</v>
      </c>
      <c r="K73" s="110">
        <v>0.687500000000001</v>
      </c>
    </row>
    <row r="74" spans="10:11" s="43" customFormat="1" x14ac:dyDescent="0.25">
      <c r="J74" s="110">
        <v>0.69791666666666696</v>
      </c>
      <c r="K74" s="110">
        <v>0.69791666666666696</v>
      </c>
    </row>
    <row r="75" spans="10:11" s="43" customFormat="1" x14ac:dyDescent="0.25">
      <c r="J75" s="110">
        <v>0.70833333333333404</v>
      </c>
      <c r="K75" s="110">
        <v>0.70833333333333404</v>
      </c>
    </row>
    <row r="76" spans="10:11" s="43" customFormat="1" x14ac:dyDescent="0.25">
      <c r="J76" s="110">
        <v>0.718750000000001</v>
      </c>
      <c r="K76" s="110">
        <v>0.718750000000001</v>
      </c>
    </row>
    <row r="77" spans="10:11" s="43" customFormat="1" x14ac:dyDescent="0.25">
      <c r="J77" s="110">
        <v>0.72916666666666696</v>
      </c>
      <c r="K77" s="110">
        <v>0.72916666666666696</v>
      </c>
    </row>
    <row r="78" spans="10:11" s="43" customFormat="1" x14ac:dyDescent="0.25">
      <c r="J78" s="110">
        <v>0.73958333333333404</v>
      </c>
      <c r="K78" s="110">
        <v>0.73958333333333404</v>
      </c>
    </row>
    <row r="79" spans="10:11" s="43" customFormat="1" x14ac:dyDescent="0.25">
      <c r="J79" s="110">
        <v>0.750000000000001</v>
      </c>
      <c r="K79" s="110">
        <v>0.750000000000001</v>
      </c>
    </row>
    <row r="80" spans="10:11" s="43" customFormat="1" x14ac:dyDescent="0.25">
      <c r="J80" s="110">
        <v>0.76041666666666696</v>
      </c>
      <c r="K80" s="110">
        <v>0.76041666666666696</v>
      </c>
    </row>
    <row r="81" spans="10:11" s="43" customFormat="1" x14ac:dyDescent="0.25">
      <c r="J81" s="110">
        <v>0.77083333333333404</v>
      </c>
      <c r="K81" s="110">
        <v>0.77083333333333404</v>
      </c>
    </row>
    <row r="82" spans="10:11" s="43" customFormat="1" x14ac:dyDescent="0.25">
      <c r="J82" s="110">
        <v>0.781250000000001</v>
      </c>
      <c r="K82" s="110">
        <v>0.781250000000001</v>
      </c>
    </row>
    <row r="83" spans="10:11" s="43" customFormat="1" x14ac:dyDescent="0.25">
      <c r="J83" s="110">
        <v>0.79166666666666696</v>
      </c>
      <c r="K83" s="110">
        <v>0.79166666666666696</v>
      </c>
    </row>
    <row r="84" spans="10:11" s="43" customFormat="1" x14ac:dyDescent="0.25">
      <c r="J84" s="110">
        <v>0.80208333333333404</v>
      </c>
      <c r="K84" s="110">
        <v>0.80208333333333404</v>
      </c>
    </row>
    <row r="85" spans="10:11" s="43" customFormat="1" x14ac:dyDescent="0.25">
      <c r="J85" s="110">
        <v>0.812500000000001</v>
      </c>
      <c r="K85" s="110">
        <v>0.812500000000001</v>
      </c>
    </row>
    <row r="86" spans="10:11" s="43" customFormat="1" x14ac:dyDescent="0.25">
      <c r="J86" s="110">
        <v>0.82291666666666696</v>
      </c>
      <c r="K86" s="110">
        <v>0.82291666666666696</v>
      </c>
    </row>
    <row r="87" spans="10:11" s="43" customFormat="1" x14ac:dyDescent="0.25">
      <c r="J87" s="110">
        <v>0.83333333333333404</v>
      </c>
      <c r="K87" s="110">
        <v>0.83333333333333404</v>
      </c>
    </row>
    <row r="88" spans="10:11" s="43" customFormat="1" x14ac:dyDescent="0.25">
      <c r="J88" s="110">
        <v>0.843750000000001</v>
      </c>
      <c r="K88" s="110">
        <v>0.843750000000001</v>
      </c>
    </row>
    <row r="89" spans="10:11" s="43" customFormat="1" x14ac:dyDescent="0.25">
      <c r="J89" s="110">
        <v>0.85416666666666696</v>
      </c>
      <c r="K89" s="110">
        <v>0.85416666666666696</v>
      </c>
    </row>
    <row r="90" spans="10:11" s="43" customFormat="1" x14ac:dyDescent="0.25">
      <c r="J90" s="110">
        <v>0.86458333333333404</v>
      </c>
      <c r="K90" s="110">
        <v>0.86458333333333404</v>
      </c>
    </row>
    <row r="91" spans="10:11" s="43" customFormat="1" x14ac:dyDescent="0.25">
      <c r="J91" s="110">
        <v>0.875000000000001</v>
      </c>
      <c r="K91" s="110">
        <v>0.875000000000001</v>
      </c>
    </row>
    <row r="92" spans="10:11" s="43" customFormat="1" x14ac:dyDescent="0.25">
      <c r="J92" s="110">
        <v>0.88541666666666696</v>
      </c>
      <c r="K92" s="110">
        <v>0.88541666666666696</v>
      </c>
    </row>
    <row r="93" spans="10:11" s="43" customFormat="1" x14ac:dyDescent="0.25">
      <c r="J93" s="110">
        <v>0.89583333333333404</v>
      </c>
      <c r="K93" s="110">
        <v>0.89583333333333404</v>
      </c>
    </row>
    <row r="94" spans="10:11" s="43" customFormat="1" x14ac:dyDescent="0.25">
      <c r="J94" s="110">
        <v>0.906250000000001</v>
      </c>
      <c r="K94" s="110">
        <v>0.906250000000001</v>
      </c>
    </row>
    <row r="95" spans="10:11" s="43" customFormat="1" x14ac:dyDescent="0.25">
      <c r="J95" s="110">
        <v>0.91666666666666696</v>
      </c>
      <c r="K95" s="110">
        <v>0.91666666666666696</v>
      </c>
    </row>
    <row r="96" spans="10:11" s="43" customFormat="1" x14ac:dyDescent="0.25">
      <c r="J96" s="110">
        <v>0.92708333333333404</v>
      </c>
      <c r="K96" s="110">
        <v>0.92708333333333404</v>
      </c>
    </row>
    <row r="97" spans="10:11" s="43" customFormat="1" x14ac:dyDescent="0.25">
      <c r="J97" s="110">
        <v>0.937500000000001</v>
      </c>
      <c r="K97" s="110">
        <v>0.937500000000001</v>
      </c>
    </row>
    <row r="98" spans="10:11" s="43" customFormat="1" x14ac:dyDescent="0.25">
      <c r="J98" s="110">
        <v>0.94791666666666696</v>
      </c>
      <c r="K98" s="110">
        <v>0.94791666666666696</v>
      </c>
    </row>
    <row r="99" spans="10:11" s="43" customFormat="1" x14ac:dyDescent="0.25">
      <c r="J99" s="110">
        <v>0.95833333333333404</v>
      </c>
      <c r="K99" s="110">
        <v>0.95833333333333404</v>
      </c>
    </row>
    <row r="100" spans="10:11" s="43" customFormat="1" x14ac:dyDescent="0.25">
      <c r="J100" s="110">
        <v>0.968750000000001</v>
      </c>
      <c r="K100" s="110">
        <v>0.968750000000001</v>
      </c>
    </row>
    <row r="101" spans="10:11" s="43" customFormat="1" x14ac:dyDescent="0.25">
      <c r="J101" s="110">
        <v>0.97916666666666696</v>
      </c>
      <c r="K101" s="110">
        <v>0.97916666666666696</v>
      </c>
    </row>
    <row r="102" spans="10:11" s="43" customFormat="1" x14ac:dyDescent="0.25">
      <c r="J102" s="110">
        <v>0.98958333333333404</v>
      </c>
      <c r="K102" s="110">
        <v>0.98958333333333404</v>
      </c>
    </row>
    <row r="103" spans="10:11" s="43" customFormat="1" x14ac:dyDescent="0.25">
      <c r="J103" s="110">
        <v>1</v>
      </c>
      <c r="K103" s="110">
        <v>1</v>
      </c>
    </row>
    <row r="104" spans="10:11" s="43" customFormat="1" x14ac:dyDescent="0.25"/>
    <row r="105" spans="10:11" s="43" customFormat="1" x14ac:dyDescent="0.25"/>
    <row r="106" spans="10:11" s="43" customFormat="1" x14ac:dyDescent="0.25"/>
    <row r="107" spans="10:11" s="43" customFormat="1" x14ac:dyDescent="0.25"/>
    <row r="108" spans="10:11" s="43" customFormat="1" x14ac:dyDescent="0.25"/>
    <row r="109" spans="10:11" s="43" customFormat="1" x14ac:dyDescent="0.25"/>
    <row r="110" spans="10:11" s="43" customFormat="1" x14ac:dyDescent="0.25"/>
    <row r="111" spans="10:11" s="43" customFormat="1" x14ac:dyDescent="0.25"/>
    <row r="112" spans="10:11" s="43" customFormat="1" x14ac:dyDescent="0.25"/>
    <row r="113" s="43" customFormat="1" x14ac:dyDescent="0.25"/>
    <row r="114" s="43" customFormat="1" x14ac:dyDescent="0.25"/>
    <row r="115" s="43" customFormat="1" x14ac:dyDescent="0.25"/>
    <row r="116" s="43" customFormat="1" x14ac:dyDescent="0.25"/>
    <row r="117" s="43" customFormat="1" x14ac:dyDescent="0.25"/>
    <row r="118" s="43" customFormat="1" x14ac:dyDescent="0.25"/>
    <row r="119" s="43" customFormat="1" x14ac:dyDescent="0.25"/>
    <row r="120" s="43" customFormat="1" x14ac:dyDescent="0.25"/>
    <row r="121" s="43" customFormat="1" x14ac:dyDescent="0.25"/>
    <row r="122" s="43" customFormat="1" x14ac:dyDescent="0.25"/>
    <row r="123" s="43" customFormat="1" x14ac:dyDescent="0.25"/>
    <row r="124" s="43" customFormat="1" x14ac:dyDescent="0.25"/>
    <row r="125" s="43" customFormat="1" x14ac:dyDescent="0.25"/>
    <row r="126" s="43" customFormat="1" x14ac:dyDescent="0.25"/>
    <row r="127" s="43" customFormat="1" x14ac:dyDescent="0.25"/>
    <row r="128" s="43" customFormat="1" x14ac:dyDescent="0.25"/>
    <row r="129" s="43" customFormat="1" x14ac:dyDescent="0.25"/>
    <row r="130" s="43" customFormat="1" x14ac:dyDescent="0.25"/>
    <row r="131" s="43" customFormat="1" x14ac:dyDescent="0.25"/>
    <row r="132" s="43" customFormat="1" x14ac:dyDescent="0.25"/>
    <row r="133" s="43" customFormat="1" x14ac:dyDescent="0.25"/>
    <row r="134" s="43" customFormat="1" x14ac:dyDescent="0.25"/>
    <row r="135" s="43" customFormat="1" x14ac:dyDescent="0.25"/>
    <row r="136" s="43" customFormat="1" x14ac:dyDescent="0.25"/>
    <row r="137" s="43" customFormat="1" x14ac:dyDescent="0.25"/>
    <row r="138" s="43" customFormat="1" x14ac:dyDescent="0.25"/>
    <row r="139" s="43" customFormat="1" x14ac:dyDescent="0.25"/>
    <row r="140" s="43" customFormat="1" x14ac:dyDescent="0.25"/>
    <row r="141" s="43" customFormat="1" x14ac:dyDescent="0.25"/>
    <row r="142" s="43" customFormat="1" x14ac:dyDescent="0.25"/>
    <row r="143" s="43" customFormat="1" x14ac:dyDescent="0.25"/>
    <row r="144" s="43" customFormat="1" x14ac:dyDescent="0.25"/>
    <row r="145" s="43" customFormat="1" x14ac:dyDescent="0.25"/>
    <row r="146" s="43" customFormat="1" x14ac:dyDescent="0.25"/>
    <row r="147" s="43" customFormat="1" x14ac:dyDescent="0.25"/>
    <row r="148" s="43" customFormat="1" x14ac:dyDescent="0.25"/>
    <row r="149" s="43" customFormat="1" x14ac:dyDescent="0.25"/>
    <row r="150" s="43" customFormat="1" x14ac:dyDescent="0.25"/>
    <row r="151" s="43" customFormat="1" x14ac:dyDescent="0.25"/>
    <row r="152" s="43" customFormat="1" x14ac:dyDescent="0.25"/>
    <row r="153" s="43" customFormat="1" x14ac:dyDescent="0.25"/>
    <row r="154" s="43" customFormat="1" x14ac:dyDescent="0.25"/>
    <row r="155" s="43" customFormat="1" x14ac:dyDescent="0.25"/>
    <row r="156" s="43" customFormat="1" x14ac:dyDescent="0.25"/>
    <row r="157" s="43" customFormat="1" x14ac:dyDescent="0.25"/>
    <row r="158" s="43" customFormat="1" x14ac:dyDescent="0.25"/>
    <row r="159" s="43" customFormat="1" x14ac:dyDescent="0.25"/>
    <row r="160" s="43" customFormat="1" x14ac:dyDescent="0.25"/>
    <row r="161" s="43" customFormat="1" x14ac:dyDescent="0.25"/>
    <row r="162" s="43" customFormat="1" x14ac:dyDescent="0.25"/>
    <row r="163" s="43" customFormat="1" x14ac:dyDescent="0.25"/>
    <row r="164" s="43" customFormat="1" x14ac:dyDescent="0.25"/>
    <row r="165" s="43" customFormat="1" x14ac:dyDescent="0.25"/>
    <row r="166" s="43" customFormat="1" x14ac:dyDescent="0.25"/>
    <row r="167" s="43" customFormat="1" x14ac:dyDescent="0.25"/>
    <row r="168" s="43" customFormat="1" x14ac:dyDescent="0.25"/>
    <row r="169" s="43" customFormat="1" x14ac:dyDescent="0.25"/>
    <row r="170" s="43" customFormat="1" x14ac:dyDescent="0.25"/>
    <row r="171" s="43" customFormat="1" x14ac:dyDescent="0.25"/>
    <row r="172" s="43" customFormat="1" x14ac:dyDescent="0.25"/>
    <row r="173" s="43" customFormat="1" x14ac:dyDescent="0.25"/>
    <row r="174" s="43" customFormat="1" x14ac:dyDescent="0.25"/>
    <row r="175" s="43" customFormat="1" x14ac:dyDescent="0.25"/>
    <row r="176" s="43" customFormat="1" x14ac:dyDescent="0.25"/>
    <row r="177" s="43" customFormat="1" x14ac:dyDescent="0.25"/>
    <row r="178" s="43" customFormat="1" x14ac:dyDescent="0.25"/>
    <row r="179" s="43" customFormat="1" x14ac:dyDescent="0.25"/>
    <row r="180" s="43" customFormat="1" x14ac:dyDescent="0.25"/>
    <row r="181" s="43" customFormat="1" x14ac:dyDescent="0.25"/>
    <row r="182" s="43" customFormat="1" x14ac:dyDescent="0.25"/>
    <row r="183" s="43" customFormat="1" x14ac:dyDescent="0.25"/>
    <row r="184" s="43" customFormat="1" x14ac:dyDescent="0.25"/>
    <row r="185" s="43" customFormat="1" x14ac:dyDescent="0.25"/>
    <row r="186" s="43" customFormat="1" x14ac:dyDescent="0.25"/>
    <row r="187" s="43" customFormat="1" x14ac:dyDescent="0.25"/>
    <row r="188" s="43" customFormat="1" x14ac:dyDescent="0.25"/>
    <row r="189" s="43" customFormat="1" x14ac:dyDescent="0.25"/>
    <row r="190" s="43" customFormat="1" x14ac:dyDescent="0.25"/>
    <row r="191" s="43" customFormat="1" x14ac:dyDescent="0.25"/>
    <row r="192" s="43" customFormat="1" x14ac:dyDescent="0.25"/>
    <row r="193" s="43" customFormat="1" x14ac:dyDescent="0.25"/>
    <row r="194" s="43" customFormat="1" x14ac:dyDescent="0.25"/>
    <row r="195" s="43" customFormat="1" x14ac:dyDescent="0.25"/>
    <row r="196" s="43" customFormat="1" x14ac:dyDescent="0.25"/>
    <row r="197" s="43" customFormat="1" x14ac:dyDescent="0.25"/>
    <row r="198" s="43" customFormat="1" x14ac:dyDescent="0.25"/>
    <row r="199" s="43" customFormat="1" x14ac:dyDescent="0.25"/>
    <row r="200" s="43" customFormat="1" x14ac:dyDescent="0.25"/>
    <row r="201" s="43" customFormat="1" x14ac:dyDescent="0.25"/>
    <row r="202" s="43" customFormat="1" x14ac:dyDescent="0.25"/>
    <row r="203" s="43" customFormat="1" x14ac:dyDescent="0.25"/>
    <row r="204" s="43" customFormat="1" x14ac:dyDescent="0.25"/>
    <row r="205" s="43" customFormat="1" x14ac:dyDescent="0.25"/>
    <row r="206" s="43" customFormat="1" x14ac:dyDescent="0.25"/>
    <row r="207" s="43" customFormat="1" x14ac:dyDescent="0.25"/>
    <row r="208" s="43" customFormat="1" x14ac:dyDescent="0.25"/>
    <row r="209" s="43" customFormat="1" x14ac:dyDescent="0.25"/>
    <row r="210" s="43" customFormat="1" x14ac:dyDescent="0.25"/>
    <row r="211" s="43" customFormat="1" x14ac:dyDescent="0.25"/>
    <row r="212" s="43" customFormat="1" x14ac:dyDescent="0.25"/>
    <row r="213" s="43" customFormat="1" x14ac:dyDescent="0.25"/>
    <row r="214" s="43" customFormat="1" x14ac:dyDescent="0.25"/>
    <row r="215" s="43" customFormat="1" x14ac:dyDescent="0.25"/>
    <row r="216" s="43" customFormat="1" x14ac:dyDescent="0.25"/>
    <row r="217" s="43" customFormat="1" x14ac:dyDescent="0.25"/>
    <row r="218" s="43" customFormat="1" x14ac:dyDescent="0.25"/>
    <row r="219" s="43" customFormat="1" x14ac:dyDescent="0.25"/>
    <row r="220" s="43" customFormat="1" x14ac:dyDescent="0.25"/>
    <row r="221" s="43" customFormat="1" x14ac:dyDescent="0.25"/>
    <row r="222" s="43" customFormat="1" x14ac:dyDescent="0.25"/>
    <row r="223" s="43" customFormat="1" x14ac:dyDescent="0.25"/>
    <row r="224" s="43" customFormat="1" x14ac:dyDescent="0.25"/>
    <row r="225" s="43" customFormat="1" x14ac:dyDescent="0.25"/>
    <row r="226" s="43" customFormat="1" x14ac:dyDescent="0.25"/>
    <row r="227" s="43" customFormat="1" x14ac:dyDescent="0.25"/>
    <row r="228" s="43" customFormat="1" x14ac:dyDescent="0.25"/>
    <row r="229" s="43" customFormat="1" x14ac:dyDescent="0.25"/>
    <row r="230" s="43" customFormat="1" x14ac:dyDescent="0.25"/>
    <row r="231" s="43" customFormat="1" x14ac:dyDescent="0.25"/>
    <row r="232" s="43" customFormat="1" x14ac:dyDescent="0.25"/>
    <row r="233" s="43" customFormat="1" x14ac:dyDescent="0.25"/>
    <row r="234" s="43" customFormat="1" x14ac:dyDescent="0.25"/>
    <row r="235" s="43" customFormat="1" x14ac:dyDescent="0.25"/>
    <row r="236" s="43" customFormat="1" x14ac:dyDescent="0.25"/>
    <row r="237" s="43" customFormat="1" x14ac:dyDescent="0.25"/>
    <row r="238" s="43" customFormat="1" x14ac:dyDescent="0.25"/>
    <row r="239" s="43" customFormat="1" x14ac:dyDescent="0.25"/>
    <row r="240" s="43" customFormat="1" x14ac:dyDescent="0.25"/>
    <row r="241" s="43" customFormat="1" x14ac:dyDescent="0.25"/>
    <row r="242" s="43" customFormat="1" x14ac:dyDescent="0.25"/>
    <row r="243" s="43" customFormat="1" x14ac:dyDescent="0.25"/>
    <row r="244" s="43" customFormat="1" x14ac:dyDescent="0.25"/>
    <row r="245" s="43" customFormat="1" x14ac:dyDescent="0.25"/>
    <row r="246" s="43" customFormat="1" x14ac:dyDescent="0.25"/>
    <row r="247" s="43" customFormat="1" x14ac:dyDescent="0.25"/>
    <row r="248" s="43" customFormat="1" x14ac:dyDescent="0.25"/>
    <row r="249" s="43" customFormat="1" x14ac:dyDescent="0.25"/>
    <row r="250" s="43" customFormat="1" x14ac:dyDescent="0.25"/>
    <row r="251" s="43" customFormat="1" x14ac:dyDescent="0.25"/>
    <row r="252" s="43" customFormat="1" x14ac:dyDescent="0.25"/>
    <row r="253" s="43" customFormat="1" x14ac:dyDescent="0.25"/>
    <row r="254" s="43" customFormat="1" x14ac:dyDescent="0.25"/>
    <row r="255" s="43" customFormat="1" x14ac:dyDescent="0.25"/>
    <row r="256" s="43" customFormat="1" x14ac:dyDescent="0.25"/>
    <row r="257" s="43" customFormat="1" x14ac:dyDescent="0.25"/>
    <row r="258" s="43" customFormat="1" x14ac:dyDescent="0.25"/>
    <row r="259" s="43" customFormat="1" x14ac:dyDescent="0.25"/>
    <row r="260" s="43" customFormat="1" x14ac:dyDescent="0.25"/>
    <row r="261" s="43" customFormat="1" x14ac:dyDescent="0.25"/>
    <row r="262" s="43" customFormat="1" x14ac:dyDescent="0.25"/>
    <row r="263" s="43" customFormat="1" x14ac:dyDescent="0.25"/>
    <row r="264" s="43" customFormat="1" x14ac:dyDescent="0.25"/>
    <row r="265" s="43" customFormat="1" x14ac:dyDescent="0.25"/>
    <row r="266" s="43" customFormat="1" x14ac:dyDescent="0.25"/>
    <row r="267" s="43" customFormat="1" x14ac:dyDescent="0.25"/>
    <row r="268" s="43" customFormat="1" x14ac:dyDescent="0.25"/>
    <row r="269" s="43" customFormat="1" x14ac:dyDescent="0.25"/>
    <row r="270" s="43" customFormat="1" x14ac:dyDescent="0.25"/>
    <row r="271" s="43" customFormat="1" x14ac:dyDescent="0.25"/>
    <row r="272" s="43" customFormat="1" x14ac:dyDescent="0.25"/>
    <row r="273" s="43" customFormat="1" x14ac:dyDescent="0.25"/>
    <row r="274" s="43" customFormat="1" x14ac:dyDescent="0.25"/>
    <row r="275" s="43" customFormat="1" x14ac:dyDescent="0.25"/>
    <row r="276" s="43" customFormat="1" x14ac:dyDescent="0.25"/>
    <row r="277" s="43" customFormat="1" x14ac:dyDescent="0.25"/>
    <row r="278" s="43" customFormat="1" x14ac:dyDescent="0.25"/>
    <row r="279" s="43" customFormat="1" x14ac:dyDescent="0.25"/>
    <row r="280" s="43" customFormat="1" x14ac:dyDescent="0.25"/>
    <row r="281" s="43" customFormat="1" x14ac:dyDescent="0.25"/>
    <row r="282" s="43" customFormat="1" x14ac:dyDescent="0.25"/>
    <row r="283" s="43" customFormat="1" x14ac:dyDescent="0.25"/>
    <row r="284" s="43" customFormat="1" x14ac:dyDescent="0.25"/>
    <row r="285" s="43" customFormat="1" x14ac:dyDescent="0.25"/>
    <row r="286" s="43" customFormat="1" x14ac:dyDescent="0.25"/>
    <row r="287" s="43" customFormat="1" x14ac:dyDescent="0.25"/>
    <row r="288" s="43" customFormat="1" x14ac:dyDescent="0.25"/>
    <row r="289" s="43" customFormat="1" x14ac:dyDescent="0.25"/>
    <row r="290" s="43" customFormat="1" x14ac:dyDescent="0.25"/>
    <row r="291" s="43" customFormat="1" x14ac:dyDescent="0.25"/>
    <row r="292" s="43" customFormat="1" x14ac:dyDescent="0.25"/>
    <row r="293" s="43" customFormat="1" x14ac:dyDescent="0.25"/>
    <row r="294" s="43" customFormat="1" x14ac:dyDescent="0.25"/>
    <row r="295" s="43" customFormat="1" x14ac:dyDescent="0.25"/>
    <row r="296" s="43" customFormat="1" x14ac:dyDescent="0.25"/>
    <row r="297" s="43" customFormat="1" x14ac:dyDescent="0.25"/>
    <row r="298" s="43" customFormat="1" x14ac:dyDescent="0.25"/>
    <row r="299" s="43" customFormat="1" x14ac:dyDescent="0.25"/>
    <row r="300" s="43" customFormat="1" x14ac:dyDescent="0.25"/>
    <row r="301" s="43" customFormat="1" x14ac:dyDescent="0.25"/>
    <row r="302" s="43" customFormat="1" x14ac:dyDescent="0.25"/>
    <row r="303" s="43" customFormat="1" x14ac:dyDescent="0.25"/>
    <row r="304" s="43" customFormat="1" x14ac:dyDescent="0.25"/>
    <row r="305" s="43" customFormat="1" x14ac:dyDescent="0.25"/>
    <row r="306" s="43" customFormat="1" x14ac:dyDescent="0.25"/>
    <row r="307" s="43" customFormat="1" x14ac:dyDescent="0.25"/>
    <row r="308" s="43" customFormat="1" x14ac:dyDescent="0.25"/>
    <row r="309" s="43" customFormat="1" x14ac:dyDescent="0.25"/>
    <row r="310" s="43" customFormat="1" x14ac:dyDescent="0.25"/>
    <row r="311" s="43" customFormat="1" x14ac:dyDescent="0.25"/>
    <row r="312" s="43" customFormat="1" x14ac:dyDescent="0.25"/>
    <row r="313" s="43" customFormat="1" x14ac:dyDescent="0.25"/>
    <row r="314" s="43" customFormat="1" x14ac:dyDescent="0.25"/>
    <row r="315" s="43" customFormat="1" x14ac:dyDescent="0.25"/>
    <row r="316" s="43" customFormat="1" x14ac:dyDescent="0.25"/>
    <row r="317" s="43" customFormat="1" x14ac:dyDescent="0.25"/>
    <row r="318" s="43" customFormat="1" x14ac:dyDescent="0.25"/>
    <row r="319" s="43" customFormat="1" x14ac:dyDescent="0.25"/>
    <row r="320" s="43" customFormat="1" x14ac:dyDescent="0.25"/>
    <row r="321" s="43" customFormat="1" x14ac:dyDescent="0.25"/>
    <row r="322" s="43" customFormat="1" x14ac:dyDescent="0.25"/>
    <row r="323" s="43" customFormat="1" x14ac:dyDescent="0.25"/>
    <row r="324" s="43" customFormat="1" x14ac:dyDescent="0.25"/>
    <row r="325" s="43" customFormat="1" x14ac:dyDescent="0.25"/>
    <row r="326" s="43" customFormat="1" x14ac:dyDescent="0.25"/>
    <row r="327" s="43" customFormat="1" x14ac:dyDescent="0.25"/>
    <row r="328" s="43" customFormat="1" x14ac:dyDescent="0.25"/>
    <row r="329" s="43" customFormat="1" x14ac:dyDescent="0.25"/>
    <row r="330" s="43" customFormat="1" x14ac:dyDescent="0.25"/>
    <row r="331" s="43" customFormat="1" x14ac:dyDescent="0.25"/>
    <row r="332" s="43" customFormat="1" x14ac:dyDescent="0.25"/>
    <row r="333" s="43" customFormat="1" x14ac:dyDescent="0.25"/>
    <row r="334" s="43" customFormat="1" x14ac:dyDescent="0.25"/>
    <row r="335" s="43" customFormat="1" x14ac:dyDescent="0.25"/>
    <row r="336" s="43" customFormat="1" x14ac:dyDescent="0.25"/>
    <row r="337" s="43" customFormat="1" x14ac:dyDescent="0.25"/>
    <row r="338" s="43" customFormat="1" x14ac:dyDescent="0.25"/>
    <row r="339" s="43" customFormat="1" x14ac:dyDescent="0.25"/>
    <row r="340" s="43" customFormat="1" x14ac:dyDescent="0.25"/>
    <row r="341" s="43" customFormat="1" x14ac:dyDescent="0.25"/>
    <row r="342" s="43" customFormat="1" x14ac:dyDescent="0.25"/>
    <row r="343" s="43" customFormat="1" x14ac:dyDescent="0.25"/>
    <row r="344" s="43" customFormat="1" x14ac:dyDescent="0.25"/>
    <row r="345" s="43" customFormat="1" x14ac:dyDescent="0.25"/>
    <row r="346" s="43" customFormat="1" x14ac:dyDescent="0.25"/>
    <row r="347" s="43" customFormat="1" x14ac:dyDescent="0.25"/>
    <row r="348" s="43" customFormat="1" x14ac:dyDescent="0.25"/>
    <row r="349" s="43" customFormat="1" x14ac:dyDescent="0.25"/>
    <row r="350" s="43" customFormat="1" x14ac:dyDescent="0.25"/>
    <row r="351" s="43" customFormat="1" x14ac:dyDescent="0.25"/>
    <row r="352" s="43" customFormat="1" x14ac:dyDescent="0.25"/>
    <row r="353" s="43" customFormat="1" x14ac:dyDescent="0.25"/>
    <row r="354" s="43" customFormat="1" x14ac:dyDescent="0.25"/>
    <row r="355" s="43" customFormat="1" x14ac:dyDescent="0.25"/>
    <row r="356" s="43" customFormat="1" x14ac:dyDescent="0.25"/>
    <row r="357" s="43" customFormat="1" x14ac:dyDescent="0.25"/>
    <row r="358" s="43" customFormat="1" x14ac:dyDescent="0.25"/>
    <row r="359" s="43" customFormat="1" x14ac:dyDescent="0.25"/>
    <row r="360" s="43" customFormat="1" x14ac:dyDescent="0.25"/>
    <row r="361" s="43" customFormat="1" x14ac:dyDescent="0.25"/>
    <row r="362" s="43" customFormat="1" x14ac:dyDescent="0.25"/>
    <row r="363" s="43" customFormat="1" x14ac:dyDescent="0.25"/>
    <row r="364" s="43" customFormat="1" x14ac:dyDescent="0.25"/>
    <row r="365" s="43" customFormat="1" x14ac:dyDescent="0.25"/>
    <row r="366" s="43" customFormat="1" x14ac:dyDescent="0.25"/>
    <row r="367" s="43" customFormat="1" x14ac:dyDescent="0.25"/>
    <row r="368" s="43" customFormat="1" x14ac:dyDescent="0.25"/>
    <row r="369" s="43" customFormat="1" x14ac:dyDescent="0.25"/>
    <row r="370" s="43" customFormat="1" x14ac:dyDescent="0.25"/>
    <row r="371" s="43" customFormat="1" x14ac:dyDescent="0.25"/>
    <row r="372" s="43" customFormat="1" x14ac:dyDescent="0.25"/>
    <row r="373" s="43" customFormat="1" x14ac:dyDescent="0.25"/>
    <row r="374" s="43" customFormat="1" x14ac:dyDescent="0.25"/>
    <row r="375" s="43" customFormat="1" x14ac:dyDescent="0.25"/>
    <row r="376" s="43" customFormat="1" x14ac:dyDescent="0.25"/>
    <row r="377" s="43" customFormat="1" x14ac:dyDescent="0.25"/>
    <row r="378" s="43" customFormat="1" x14ac:dyDescent="0.25"/>
    <row r="379" s="43" customFormat="1" x14ac:dyDescent="0.25"/>
    <row r="380" s="43" customFormat="1" x14ac:dyDescent="0.25"/>
    <row r="381" s="43" customFormat="1" x14ac:dyDescent="0.25"/>
    <row r="382" s="43" customFormat="1" x14ac:dyDescent="0.25"/>
    <row r="383" s="43" customFormat="1" x14ac:dyDescent="0.25"/>
    <row r="384" s="43" customFormat="1" x14ac:dyDescent="0.25"/>
    <row r="385" s="43" customFormat="1" x14ac:dyDescent="0.25"/>
    <row r="386" s="43" customFormat="1" x14ac:dyDescent="0.25"/>
    <row r="387" s="43" customFormat="1" x14ac:dyDescent="0.25"/>
    <row r="388" s="43" customFormat="1" x14ac:dyDescent="0.25"/>
    <row r="389" s="43" customFormat="1" x14ac:dyDescent="0.25"/>
    <row r="390" s="43" customFormat="1" x14ac:dyDescent="0.25"/>
    <row r="391" s="43" customFormat="1" x14ac:dyDescent="0.25"/>
    <row r="392" s="43" customFormat="1" x14ac:dyDescent="0.25"/>
    <row r="393" s="43" customFormat="1" x14ac:dyDescent="0.25"/>
    <row r="394" s="43" customFormat="1" x14ac:dyDescent="0.25"/>
    <row r="395" s="43" customFormat="1" x14ac:dyDescent="0.25"/>
    <row r="396" s="43" customFormat="1" x14ac:dyDescent="0.25"/>
    <row r="397" s="43" customFormat="1" x14ac:dyDescent="0.25"/>
    <row r="398" s="43" customFormat="1" x14ac:dyDescent="0.25"/>
    <row r="399" s="43" customFormat="1" x14ac:dyDescent="0.25"/>
    <row r="400" s="43" customFormat="1" x14ac:dyDescent="0.25"/>
    <row r="401" s="43" customFormat="1" x14ac:dyDescent="0.25"/>
    <row r="402" s="43" customFormat="1" x14ac:dyDescent="0.25"/>
    <row r="403" s="43" customFormat="1" x14ac:dyDescent="0.25"/>
    <row r="404" s="43" customFormat="1" x14ac:dyDescent="0.25"/>
    <row r="405" s="43" customFormat="1" x14ac:dyDescent="0.25"/>
    <row r="406" s="43" customFormat="1" x14ac:dyDescent="0.25"/>
    <row r="407" s="43" customFormat="1" x14ac:dyDescent="0.25"/>
    <row r="408" s="43" customFormat="1" x14ac:dyDescent="0.25"/>
    <row r="409" s="43" customFormat="1" x14ac:dyDescent="0.25"/>
    <row r="410" s="43" customFormat="1" x14ac:dyDescent="0.25"/>
    <row r="411" s="43" customFormat="1" x14ac:dyDescent="0.25"/>
    <row r="412" s="43" customFormat="1" x14ac:dyDescent="0.25"/>
    <row r="413" s="43" customFormat="1" x14ac:dyDescent="0.25"/>
    <row r="414" s="43" customFormat="1" x14ac:dyDescent="0.25"/>
    <row r="415" s="43" customFormat="1" x14ac:dyDescent="0.25"/>
    <row r="416" s="43" customFormat="1" x14ac:dyDescent="0.25"/>
    <row r="417" s="43" customFormat="1" x14ac:dyDescent="0.25"/>
    <row r="418" s="43" customFormat="1" x14ac:dyDescent="0.25"/>
    <row r="419" s="43" customFormat="1" x14ac:dyDescent="0.25"/>
    <row r="420" s="43" customFormat="1" x14ac:dyDescent="0.25"/>
    <row r="421" s="43" customFormat="1" x14ac:dyDescent="0.25"/>
    <row r="422" s="43" customFormat="1" x14ac:dyDescent="0.25"/>
    <row r="423" s="43" customFormat="1" x14ac:dyDescent="0.25"/>
    <row r="424" s="43" customFormat="1" x14ac:dyDescent="0.25"/>
    <row r="425" s="43" customFormat="1" x14ac:dyDescent="0.25"/>
    <row r="426" s="43" customFormat="1" x14ac:dyDescent="0.25"/>
    <row r="427" s="43" customFormat="1" x14ac:dyDescent="0.25"/>
    <row r="428" s="43" customFormat="1" x14ac:dyDescent="0.25"/>
    <row r="429" s="43" customFormat="1" x14ac:dyDescent="0.25"/>
    <row r="430" s="43" customFormat="1" x14ac:dyDescent="0.25"/>
    <row r="431" s="43" customFormat="1" x14ac:dyDescent="0.25"/>
    <row r="432" s="43" customFormat="1" x14ac:dyDescent="0.25"/>
    <row r="433" s="43" customFormat="1" x14ac:dyDescent="0.25"/>
    <row r="434" s="43" customFormat="1" x14ac:dyDescent="0.25"/>
    <row r="435" s="43" customFormat="1" x14ac:dyDescent="0.25"/>
    <row r="436" s="43" customFormat="1" x14ac:dyDescent="0.25"/>
    <row r="437" s="43" customFormat="1" x14ac:dyDescent="0.25"/>
    <row r="438" s="43" customFormat="1" x14ac:dyDescent="0.25"/>
    <row r="439" s="43" customFormat="1" x14ac:dyDescent="0.25"/>
    <row r="440" s="43" customFormat="1" x14ac:dyDescent="0.25"/>
    <row r="441" s="43" customFormat="1" x14ac:dyDescent="0.25"/>
    <row r="442" s="43" customFormat="1" x14ac:dyDescent="0.25"/>
    <row r="443" s="43" customFormat="1" x14ac:dyDescent="0.25"/>
    <row r="444" s="43" customFormat="1" x14ac:dyDescent="0.25"/>
    <row r="445" s="43" customFormat="1" x14ac:dyDescent="0.25"/>
    <row r="446" s="43" customFormat="1" x14ac:dyDescent="0.25"/>
    <row r="447" s="43" customFormat="1" x14ac:dyDescent="0.25"/>
    <row r="448" s="43" customFormat="1" x14ac:dyDescent="0.25"/>
    <row r="449" s="43" customFormat="1" x14ac:dyDescent="0.25"/>
    <row r="450" s="43" customFormat="1" x14ac:dyDescent="0.25"/>
    <row r="451" s="43" customFormat="1" x14ac:dyDescent="0.25"/>
    <row r="452" s="43" customFormat="1" x14ac:dyDescent="0.25"/>
    <row r="453" s="43" customFormat="1" x14ac:dyDescent="0.25"/>
    <row r="454" s="43" customFormat="1" x14ac:dyDescent="0.25"/>
    <row r="455" s="43" customFormat="1" x14ac:dyDescent="0.25"/>
    <row r="456" s="43" customFormat="1" x14ac:dyDescent="0.25"/>
    <row r="457" s="43" customFormat="1" x14ac:dyDescent="0.25"/>
    <row r="458" s="43" customFormat="1" x14ac:dyDescent="0.25"/>
    <row r="459" s="43" customFormat="1" x14ac:dyDescent="0.25"/>
    <row r="460" s="43" customFormat="1" x14ac:dyDescent="0.25"/>
    <row r="461" s="43" customFormat="1" x14ac:dyDescent="0.25"/>
    <row r="462" s="43" customFormat="1" x14ac:dyDescent="0.25"/>
    <row r="463" s="43" customFormat="1" x14ac:dyDescent="0.25"/>
    <row r="464" s="43" customFormat="1" x14ac:dyDescent="0.25"/>
    <row r="465" s="43" customFormat="1" x14ac:dyDescent="0.25"/>
    <row r="466" s="43" customFormat="1" x14ac:dyDescent="0.25"/>
    <row r="467" s="43" customFormat="1" x14ac:dyDescent="0.25"/>
    <row r="468" s="43" customFormat="1" x14ac:dyDescent="0.25"/>
    <row r="469" s="43" customFormat="1" x14ac:dyDescent="0.25"/>
    <row r="470" s="43" customFormat="1" x14ac:dyDescent="0.25"/>
    <row r="471" s="43" customFormat="1" x14ac:dyDescent="0.25"/>
    <row r="472" s="43" customFormat="1" x14ac:dyDescent="0.25"/>
    <row r="473" s="43" customFormat="1" x14ac:dyDescent="0.25"/>
    <row r="474" s="43" customFormat="1" x14ac:dyDescent="0.25"/>
    <row r="475" s="43" customFormat="1" x14ac:dyDescent="0.25"/>
    <row r="476" s="43" customFormat="1" x14ac:dyDescent="0.25"/>
    <row r="477" s="43" customFormat="1" x14ac:dyDescent="0.25"/>
    <row r="478" s="43" customFormat="1" x14ac:dyDescent="0.25"/>
    <row r="479" s="43" customFormat="1" x14ac:dyDescent="0.25"/>
    <row r="480" s="43" customFormat="1" x14ac:dyDescent="0.25"/>
    <row r="481" s="43" customFormat="1" x14ac:dyDescent="0.25"/>
    <row r="482" s="43" customFormat="1" x14ac:dyDescent="0.25"/>
    <row r="483" s="43" customFormat="1" x14ac:dyDescent="0.25"/>
    <row r="484" s="43" customFormat="1" x14ac:dyDescent="0.25"/>
    <row r="485" s="43" customFormat="1" x14ac:dyDescent="0.25"/>
    <row r="486" s="43" customFormat="1" x14ac:dyDescent="0.25"/>
    <row r="487" s="43" customFormat="1" x14ac:dyDescent="0.25"/>
    <row r="488" s="43" customFormat="1" x14ac:dyDescent="0.25"/>
    <row r="489" s="43" customFormat="1" x14ac:dyDescent="0.25"/>
    <row r="490" s="43" customFormat="1" x14ac:dyDescent="0.25"/>
    <row r="491" s="43" customFormat="1" x14ac:dyDescent="0.25"/>
    <row r="492" s="43" customFormat="1" x14ac:dyDescent="0.25"/>
    <row r="493" s="43" customFormat="1" x14ac:dyDescent="0.25"/>
    <row r="494" s="43" customFormat="1" x14ac:dyDescent="0.25"/>
    <row r="495" s="43" customFormat="1" x14ac:dyDescent="0.25"/>
    <row r="496" s="43" customFormat="1" x14ac:dyDescent="0.25"/>
    <row r="497" s="43" customFormat="1" x14ac:dyDescent="0.25"/>
    <row r="498" s="43" customFormat="1" x14ac:dyDescent="0.25"/>
    <row r="499" s="43" customFormat="1" x14ac:dyDescent="0.25"/>
    <row r="500" s="43" customFormat="1" x14ac:dyDescent="0.25"/>
    <row r="501" s="43" customFormat="1" x14ac:dyDescent="0.25"/>
    <row r="502" s="43" customFormat="1" x14ac:dyDescent="0.25"/>
    <row r="503" s="43" customFormat="1" x14ac:dyDescent="0.25"/>
    <row r="504" s="43" customFormat="1" x14ac:dyDescent="0.25"/>
    <row r="505" s="43" customFormat="1" x14ac:dyDescent="0.25"/>
    <row r="506" s="43" customFormat="1" x14ac:dyDescent="0.25"/>
    <row r="507" s="43" customFormat="1" x14ac:dyDescent="0.25"/>
    <row r="508" s="43" customFormat="1" x14ac:dyDescent="0.25"/>
    <row r="509" s="43" customFormat="1" x14ac:dyDescent="0.25"/>
    <row r="510" s="43" customFormat="1" x14ac:dyDescent="0.25"/>
    <row r="511" s="43" customFormat="1" x14ac:dyDescent="0.25"/>
    <row r="512" s="43" customFormat="1" x14ac:dyDescent="0.25"/>
    <row r="513" s="43" customFormat="1" x14ac:dyDescent="0.25"/>
    <row r="514" s="43" customFormat="1" x14ac:dyDescent="0.25"/>
    <row r="515" s="43" customFormat="1" x14ac:dyDescent="0.25"/>
    <row r="516" s="43" customFormat="1" x14ac:dyDescent="0.25"/>
    <row r="517" s="43" customFormat="1" x14ac:dyDescent="0.25"/>
    <row r="518" s="43" customFormat="1" x14ac:dyDescent="0.25"/>
    <row r="519" s="43" customFormat="1" x14ac:dyDescent="0.25"/>
    <row r="520" s="43" customFormat="1" x14ac:dyDescent="0.25"/>
    <row r="521" s="43" customFormat="1" x14ac:dyDescent="0.25"/>
    <row r="522" s="43" customFormat="1" x14ac:dyDescent="0.25"/>
    <row r="523" s="43" customFormat="1" x14ac:dyDescent="0.25"/>
    <row r="524" s="43" customFormat="1" x14ac:dyDescent="0.25"/>
    <row r="525" s="43" customFormat="1" x14ac:dyDescent="0.25"/>
    <row r="526" s="43" customFormat="1" x14ac:dyDescent="0.25"/>
    <row r="527" s="43" customFormat="1" x14ac:dyDescent="0.25"/>
    <row r="528" s="43" customFormat="1" x14ac:dyDescent="0.25"/>
    <row r="529" s="43" customFormat="1" x14ac:dyDescent="0.25"/>
    <row r="530" s="43" customFormat="1" x14ac:dyDescent="0.25"/>
    <row r="531" s="43" customFormat="1" x14ac:dyDescent="0.25"/>
    <row r="532" s="43" customFormat="1" x14ac:dyDescent="0.25"/>
    <row r="533" s="43" customFormat="1" x14ac:dyDescent="0.25"/>
    <row r="534" s="43" customFormat="1" x14ac:dyDescent="0.25"/>
    <row r="535" s="43" customFormat="1" x14ac:dyDescent="0.25"/>
    <row r="536" s="43" customFormat="1" x14ac:dyDescent="0.25"/>
    <row r="537" s="43" customFormat="1" x14ac:dyDescent="0.25"/>
    <row r="538" s="43" customFormat="1" x14ac:dyDescent="0.25"/>
    <row r="539" s="43" customFormat="1" x14ac:dyDescent="0.25"/>
    <row r="540" s="43" customFormat="1" x14ac:dyDescent="0.25"/>
    <row r="541" s="43" customFormat="1" x14ac:dyDescent="0.25"/>
    <row r="542" s="43" customFormat="1" x14ac:dyDescent="0.25"/>
    <row r="543" s="43" customFormat="1" x14ac:dyDescent="0.25"/>
    <row r="544" s="43" customFormat="1" x14ac:dyDescent="0.25"/>
    <row r="545" s="43" customFormat="1" x14ac:dyDescent="0.25"/>
    <row r="546" s="43" customFormat="1" x14ac:dyDescent="0.25"/>
    <row r="547" s="43" customFormat="1" x14ac:dyDescent="0.25"/>
    <row r="548" s="43" customFormat="1" x14ac:dyDescent="0.25"/>
    <row r="549" s="43" customFormat="1" x14ac:dyDescent="0.25"/>
    <row r="550" s="43" customFormat="1" x14ac:dyDescent="0.25"/>
    <row r="551" s="43" customFormat="1" x14ac:dyDescent="0.25"/>
    <row r="552" s="43" customFormat="1" x14ac:dyDescent="0.25"/>
    <row r="553" s="43" customFormat="1" x14ac:dyDescent="0.25"/>
    <row r="554" s="43" customFormat="1" x14ac:dyDescent="0.25"/>
    <row r="555" s="43" customFormat="1" x14ac:dyDescent="0.25"/>
    <row r="556" s="43" customFormat="1" x14ac:dyDescent="0.25"/>
    <row r="557" s="43" customFormat="1" x14ac:dyDescent="0.25"/>
    <row r="558" s="43" customFormat="1" x14ac:dyDescent="0.25"/>
    <row r="559" s="43" customFormat="1" x14ac:dyDescent="0.25"/>
    <row r="560" s="43" customFormat="1" x14ac:dyDescent="0.25"/>
    <row r="561" s="43" customFormat="1" x14ac:dyDescent="0.25"/>
    <row r="562" s="43" customFormat="1" x14ac:dyDescent="0.25"/>
    <row r="563" s="43" customFormat="1" x14ac:dyDescent="0.25"/>
    <row r="564" s="43" customFormat="1" x14ac:dyDescent="0.25"/>
    <row r="565" s="43" customFormat="1" x14ac:dyDescent="0.25"/>
    <row r="566" s="43" customFormat="1" x14ac:dyDescent="0.25"/>
    <row r="567" s="43" customFormat="1" x14ac:dyDescent="0.25"/>
    <row r="568" s="43" customFormat="1" x14ac:dyDescent="0.25"/>
    <row r="569" s="43" customFormat="1" x14ac:dyDescent="0.25"/>
    <row r="570" s="43" customFormat="1" x14ac:dyDescent="0.25"/>
    <row r="571" s="43" customFormat="1" x14ac:dyDescent="0.25"/>
    <row r="572" s="43" customFormat="1" x14ac:dyDescent="0.25"/>
    <row r="573" s="43" customFormat="1" x14ac:dyDescent="0.25"/>
    <row r="574" s="43" customFormat="1" x14ac:dyDescent="0.25"/>
    <row r="575" s="43" customFormat="1" x14ac:dyDescent="0.25"/>
    <row r="576" s="43" customFormat="1" x14ac:dyDescent="0.25"/>
    <row r="577" s="43" customFormat="1" x14ac:dyDescent="0.25"/>
    <row r="578" s="43" customFormat="1" x14ac:dyDescent="0.25"/>
    <row r="579" s="43" customFormat="1" x14ac:dyDescent="0.25"/>
    <row r="580" s="43" customFormat="1" x14ac:dyDescent="0.25"/>
    <row r="581" s="43" customFormat="1" x14ac:dyDescent="0.25"/>
    <row r="582" s="43" customFormat="1" x14ac:dyDescent="0.25"/>
    <row r="583" s="43" customFormat="1" x14ac:dyDescent="0.25"/>
    <row r="584" s="43" customFormat="1" x14ac:dyDescent="0.25"/>
    <row r="585" s="43" customFormat="1" x14ac:dyDescent="0.25"/>
    <row r="586" s="43" customFormat="1" x14ac:dyDescent="0.25"/>
    <row r="587" s="43" customFormat="1" x14ac:dyDescent="0.25"/>
    <row r="588" s="43" customFormat="1" x14ac:dyDescent="0.25"/>
    <row r="589" s="43" customFormat="1" x14ac:dyDescent="0.25"/>
    <row r="590" s="43" customFormat="1" x14ac:dyDescent="0.25"/>
    <row r="591" s="43" customFormat="1" x14ac:dyDescent="0.25"/>
    <row r="592" s="43" customFormat="1" x14ac:dyDescent="0.25"/>
    <row r="593" s="43" customFormat="1" x14ac:dyDescent="0.25"/>
    <row r="594" s="43" customFormat="1" x14ac:dyDescent="0.25"/>
    <row r="595" s="43" customFormat="1" x14ac:dyDescent="0.25"/>
    <row r="596" s="43" customFormat="1" x14ac:dyDescent="0.25"/>
    <row r="597" s="43" customFormat="1" x14ac:dyDescent="0.25"/>
    <row r="598" s="43" customFormat="1" x14ac:dyDescent="0.25"/>
    <row r="599" s="43" customFormat="1" x14ac:dyDescent="0.25"/>
    <row r="600" s="43" customFormat="1" x14ac:dyDescent="0.25"/>
    <row r="601" s="43" customFormat="1" x14ac:dyDescent="0.25"/>
    <row r="602" s="43" customFormat="1" x14ac:dyDescent="0.25"/>
    <row r="603" s="43" customFormat="1" x14ac:dyDescent="0.25"/>
    <row r="604" s="43" customFormat="1" x14ac:dyDescent="0.25"/>
    <row r="605" s="43" customFormat="1" x14ac:dyDescent="0.25"/>
    <row r="606" s="43" customFormat="1" x14ac:dyDescent="0.25"/>
    <row r="607" s="43" customFormat="1" x14ac:dyDescent="0.25"/>
    <row r="608" s="43" customFormat="1" x14ac:dyDescent="0.25"/>
    <row r="609" s="43" customFormat="1" x14ac:dyDescent="0.25"/>
    <row r="610" s="43" customFormat="1" x14ac:dyDescent="0.25"/>
    <row r="611" s="43" customFormat="1" x14ac:dyDescent="0.25"/>
    <row r="612" s="43" customFormat="1" x14ac:dyDescent="0.25"/>
    <row r="613" s="43" customFormat="1" x14ac:dyDescent="0.25"/>
    <row r="614" s="43" customFormat="1" x14ac:dyDescent="0.25"/>
    <row r="615" s="43" customFormat="1" x14ac:dyDescent="0.25"/>
    <row r="616" s="43" customFormat="1" x14ac:dyDescent="0.25"/>
    <row r="617" s="43" customFormat="1" x14ac:dyDescent="0.25"/>
    <row r="618" s="43" customFormat="1" x14ac:dyDescent="0.25"/>
    <row r="619" s="43" customFormat="1" x14ac:dyDescent="0.25"/>
    <row r="620" s="43" customFormat="1" x14ac:dyDescent="0.25"/>
    <row r="621" s="43" customFormat="1" x14ac:dyDescent="0.25"/>
    <row r="622" s="43" customFormat="1" x14ac:dyDescent="0.25"/>
    <row r="623" s="43" customFormat="1" x14ac:dyDescent="0.25"/>
    <row r="624" s="43" customFormat="1" x14ac:dyDescent="0.25"/>
    <row r="625" s="43" customFormat="1" x14ac:dyDescent="0.25"/>
    <row r="626" s="43" customFormat="1" x14ac:dyDescent="0.25"/>
    <row r="627" s="43" customFormat="1" x14ac:dyDescent="0.25"/>
    <row r="628" s="43" customFormat="1" x14ac:dyDescent="0.25"/>
    <row r="629" s="43" customFormat="1" x14ac:dyDescent="0.25"/>
    <row r="630" s="43" customFormat="1" x14ac:dyDescent="0.25"/>
    <row r="631" s="43" customFormat="1" x14ac:dyDescent="0.25"/>
    <row r="632" s="43" customFormat="1" x14ac:dyDescent="0.25"/>
    <row r="633" s="43" customFormat="1" x14ac:dyDescent="0.25"/>
    <row r="634" s="43" customFormat="1" x14ac:dyDescent="0.25"/>
    <row r="635" s="43" customFormat="1" x14ac:dyDescent="0.25"/>
    <row r="636" s="43" customFormat="1" x14ac:dyDescent="0.25"/>
    <row r="637" s="43" customFormat="1" x14ac:dyDescent="0.25"/>
    <row r="638" s="43" customFormat="1" x14ac:dyDescent="0.25"/>
    <row r="639" s="43" customFormat="1" x14ac:dyDescent="0.25"/>
    <row r="640" s="43" customFormat="1" x14ac:dyDescent="0.25"/>
    <row r="641" s="43" customFormat="1" x14ac:dyDescent="0.25"/>
    <row r="642" s="43" customFormat="1" x14ac:dyDescent="0.25"/>
    <row r="643" s="43" customFormat="1" x14ac:dyDescent="0.25"/>
    <row r="644" s="43" customFormat="1" x14ac:dyDescent="0.25"/>
    <row r="645" s="43" customFormat="1" x14ac:dyDescent="0.25"/>
    <row r="646" s="43" customFormat="1" x14ac:dyDescent="0.25"/>
    <row r="647" s="43" customFormat="1" x14ac:dyDescent="0.25"/>
    <row r="648" s="43" customFormat="1" x14ac:dyDescent="0.25"/>
    <row r="649" s="43" customFormat="1" x14ac:dyDescent="0.25"/>
    <row r="650" s="43" customFormat="1" x14ac:dyDescent="0.25"/>
    <row r="651" s="43" customFormat="1" x14ac:dyDescent="0.25"/>
    <row r="652" s="43" customFormat="1" x14ac:dyDescent="0.25"/>
    <row r="653" s="43" customFormat="1" x14ac:dyDescent="0.25"/>
    <row r="654" s="43" customFormat="1" x14ac:dyDescent="0.25"/>
    <row r="655" s="43" customFormat="1" x14ac:dyDescent="0.25"/>
    <row r="656" s="43" customFormat="1" x14ac:dyDescent="0.25"/>
    <row r="657" s="43" customFormat="1" x14ac:dyDescent="0.25"/>
    <row r="658" s="43" customFormat="1" x14ac:dyDescent="0.25"/>
    <row r="659" s="43" customFormat="1" x14ac:dyDescent="0.25"/>
    <row r="660" s="43" customFormat="1" x14ac:dyDescent="0.25"/>
    <row r="661" s="43" customFormat="1" x14ac:dyDescent="0.25"/>
    <row r="662" s="43" customFormat="1" x14ac:dyDescent="0.25"/>
    <row r="663" s="43" customFormat="1" x14ac:dyDescent="0.25"/>
    <row r="664" s="43" customFormat="1" x14ac:dyDescent="0.25"/>
    <row r="665" s="43" customFormat="1" x14ac:dyDescent="0.25"/>
    <row r="666" s="43" customFormat="1" x14ac:dyDescent="0.25"/>
    <row r="667" s="43" customFormat="1" x14ac:dyDescent="0.25"/>
    <row r="668" s="43" customFormat="1" x14ac:dyDescent="0.25"/>
    <row r="669" s="43" customFormat="1" x14ac:dyDescent="0.25"/>
    <row r="670" s="43" customFormat="1" x14ac:dyDescent="0.25"/>
    <row r="671" s="43" customFormat="1" x14ac:dyDescent="0.25"/>
    <row r="672" s="43" customFormat="1" x14ac:dyDescent="0.25"/>
    <row r="673" s="43" customFormat="1" x14ac:dyDescent="0.25"/>
    <row r="674" s="43" customFormat="1" x14ac:dyDescent="0.25"/>
    <row r="675" s="43" customFormat="1" x14ac:dyDescent="0.25"/>
    <row r="676" s="43" customFormat="1" x14ac:dyDescent="0.25"/>
    <row r="677" s="43" customFormat="1" x14ac:dyDescent="0.25"/>
    <row r="678" s="43" customFormat="1" x14ac:dyDescent="0.25"/>
    <row r="679" s="43" customFormat="1" x14ac:dyDescent="0.25"/>
    <row r="680" s="43" customFormat="1" x14ac:dyDescent="0.25"/>
    <row r="681" s="43" customFormat="1" x14ac:dyDescent="0.25"/>
    <row r="682" s="43" customFormat="1" x14ac:dyDescent="0.25"/>
    <row r="683" s="43" customFormat="1" x14ac:dyDescent="0.25"/>
    <row r="684" s="43" customFormat="1" x14ac:dyDescent="0.25"/>
    <row r="685" s="43" customFormat="1" x14ac:dyDescent="0.25"/>
    <row r="686" s="43" customFormat="1" x14ac:dyDescent="0.25"/>
    <row r="687" s="43" customFormat="1" x14ac:dyDescent="0.25"/>
    <row r="688" s="43" customFormat="1" x14ac:dyDescent="0.25"/>
    <row r="689" s="43" customFormat="1" x14ac:dyDescent="0.25"/>
    <row r="690" s="43" customFormat="1" x14ac:dyDescent="0.25"/>
    <row r="691" s="43" customFormat="1" x14ac:dyDescent="0.25"/>
    <row r="692" s="43" customFormat="1" x14ac:dyDescent="0.25"/>
    <row r="693" s="43" customFormat="1" x14ac:dyDescent="0.25"/>
    <row r="694" s="43" customFormat="1" x14ac:dyDescent="0.25"/>
    <row r="695" s="43" customFormat="1" x14ac:dyDescent="0.25"/>
    <row r="696" s="43" customFormat="1" x14ac:dyDescent="0.25"/>
    <row r="697" s="43" customFormat="1" x14ac:dyDescent="0.25"/>
    <row r="698" s="43" customFormat="1" x14ac:dyDescent="0.25"/>
    <row r="699" s="43" customFormat="1" x14ac:dyDescent="0.25"/>
    <row r="700" s="43" customFormat="1" x14ac:dyDescent="0.25"/>
    <row r="701" s="43" customFormat="1" x14ac:dyDescent="0.25"/>
    <row r="702" s="43" customFormat="1" x14ac:dyDescent="0.25"/>
    <row r="703" s="43" customFormat="1" x14ac:dyDescent="0.25"/>
    <row r="704" s="43" customFormat="1" x14ac:dyDescent="0.25"/>
    <row r="705" s="43" customFormat="1" x14ac:dyDescent="0.25"/>
    <row r="706" s="43" customFormat="1" x14ac:dyDescent="0.25"/>
    <row r="707" s="43" customFormat="1" x14ac:dyDescent="0.25"/>
    <row r="708" s="43" customFormat="1" x14ac:dyDescent="0.25"/>
    <row r="709" s="43" customFormat="1" x14ac:dyDescent="0.25"/>
    <row r="710" s="43" customFormat="1" x14ac:dyDescent="0.25"/>
    <row r="711" s="43" customFormat="1" x14ac:dyDescent="0.25"/>
    <row r="712" s="43" customFormat="1" x14ac:dyDescent="0.25"/>
    <row r="713" s="43" customFormat="1" x14ac:dyDescent="0.25"/>
    <row r="714" s="43" customFormat="1" x14ac:dyDescent="0.25"/>
    <row r="715" s="43" customFormat="1" x14ac:dyDescent="0.25"/>
    <row r="716" s="43" customFormat="1" x14ac:dyDescent="0.25"/>
    <row r="717" s="43" customFormat="1" x14ac:dyDescent="0.25"/>
    <row r="718" s="43" customFormat="1" x14ac:dyDescent="0.25"/>
    <row r="719" s="43" customFormat="1" x14ac:dyDescent="0.25"/>
    <row r="720" s="43" customFormat="1" x14ac:dyDescent="0.25"/>
    <row r="721" s="43" customFormat="1" x14ac:dyDescent="0.25"/>
    <row r="722" s="43" customFormat="1" x14ac:dyDescent="0.25"/>
    <row r="723" s="43" customFormat="1" x14ac:dyDescent="0.25"/>
    <row r="724" s="43" customFormat="1" x14ac:dyDescent="0.25"/>
    <row r="725" s="43" customFormat="1" x14ac:dyDescent="0.25"/>
    <row r="726" s="43" customFormat="1" x14ac:dyDescent="0.25"/>
    <row r="727" s="43" customFormat="1" x14ac:dyDescent="0.25"/>
    <row r="728" s="43" customFormat="1" x14ac:dyDescent="0.25"/>
    <row r="729" s="43" customFormat="1" x14ac:dyDescent="0.25"/>
    <row r="730" s="43" customFormat="1" x14ac:dyDescent="0.25"/>
    <row r="731" s="43" customFormat="1" x14ac:dyDescent="0.25"/>
    <row r="732" s="43" customFormat="1" x14ac:dyDescent="0.25"/>
    <row r="733" s="43" customFormat="1" x14ac:dyDescent="0.25"/>
    <row r="734" s="43" customFormat="1" x14ac:dyDescent="0.25"/>
    <row r="735" s="43" customFormat="1" x14ac:dyDescent="0.25"/>
    <row r="736" s="43" customFormat="1" x14ac:dyDescent="0.25"/>
    <row r="737" s="43" customFormat="1" x14ac:dyDescent="0.25"/>
    <row r="738" s="43" customFormat="1" x14ac:dyDescent="0.25"/>
    <row r="739" s="43" customFormat="1" x14ac:dyDescent="0.25"/>
    <row r="740" s="43" customFormat="1" x14ac:dyDescent="0.25"/>
    <row r="741" s="43" customFormat="1" x14ac:dyDescent="0.25"/>
    <row r="742" s="43" customFormat="1" x14ac:dyDescent="0.25"/>
    <row r="743" s="43" customFormat="1" x14ac:dyDescent="0.25"/>
    <row r="744" s="43" customFormat="1" x14ac:dyDescent="0.25"/>
    <row r="745" s="43" customFormat="1" x14ac:dyDescent="0.25"/>
    <row r="746" s="43" customFormat="1" x14ac:dyDescent="0.25"/>
    <row r="747" s="43" customFormat="1" x14ac:dyDescent="0.25"/>
    <row r="748" s="43" customFormat="1" x14ac:dyDescent="0.25"/>
    <row r="749" s="43" customFormat="1" x14ac:dyDescent="0.25"/>
    <row r="750" s="43" customFormat="1" x14ac:dyDescent="0.25"/>
    <row r="751" s="43" customFormat="1" x14ac:dyDescent="0.25"/>
    <row r="752" s="43" customFormat="1" x14ac:dyDescent="0.25"/>
    <row r="753" s="43" customFormat="1" x14ac:dyDescent="0.25"/>
    <row r="754" s="43" customFormat="1" x14ac:dyDescent="0.25"/>
    <row r="755" s="43" customFormat="1" x14ac:dyDescent="0.25"/>
    <row r="756" s="43" customFormat="1" x14ac:dyDescent="0.25"/>
    <row r="757" s="43" customFormat="1" x14ac:dyDescent="0.25"/>
    <row r="758" s="43" customFormat="1" x14ac:dyDescent="0.25"/>
    <row r="759" s="43" customFormat="1" x14ac:dyDescent="0.25"/>
    <row r="760" s="43" customFormat="1" x14ac:dyDescent="0.25"/>
    <row r="761" s="43" customFormat="1" x14ac:dyDescent="0.25"/>
    <row r="762" s="43" customFormat="1" x14ac:dyDescent="0.25"/>
    <row r="763" s="43" customFormat="1" x14ac:dyDescent="0.25"/>
    <row r="764" s="43" customFormat="1" x14ac:dyDescent="0.25"/>
    <row r="765" s="43" customFormat="1" x14ac:dyDescent="0.25"/>
    <row r="766" s="43" customFormat="1" x14ac:dyDescent="0.25"/>
    <row r="767" s="43" customFormat="1" x14ac:dyDescent="0.25"/>
    <row r="768" s="43" customFormat="1" x14ac:dyDescent="0.25"/>
    <row r="769" s="43" customFormat="1" x14ac:dyDescent="0.25"/>
    <row r="770" s="43" customFormat="1" x14ac:dyDescent="0.25"/>
    <row r="771" s="43" customFormat="1" x14ac:dyDescent="0.25"/>
    <row r="772" s="43" customFormat="1" x14ac:dyDescent="0.25"/>
    <row r="773" s="43" customFormat="1" x14ac:dyDescent="0.25"/>
    <row r="774" s="43" customFormat="1" x14ac:dyDescent="0.25"/>
    <row r="775" s="43" customFormat="1" x14ac:dyDescent="0.25"/>
    <row r="776" s="43" customFormat="1" x14ac:dyDescent="0.25"/>
    <row r="777" s="43" customFormat="1" x14ac:dyDescent="0.25"/>
    <row r="778" s="43" customFormat="1" x14ac:dyDescent="0.25"/>
    <row r="779" s="43" customFormat="1" x14ac:dyDescent="0.25"/>
    <row r="780" s="43" customFormat="1" x14ac:dyDescent="0.25"/>
    <row r="781" s="43" customFormat="1" x14ac:dyDescent="0.25"/>
    <row r="782" s="43" customFormat="1" x14ac:dyDescent="0.25"/>
    <row r="783" s="43" customFormat="1" x14ac:dyDescent="0.25"/>
    <row r="784" s="43" customFormat="1" x14ac:dyDescent="0.25"/>
    <row r="785" s="43" customFormat="1" x14ac:dyDescent="0.25"/>
    <row r="786" s="43" customFormat="1" x14ac:dyDescent="0.25"/>
    <row r="787" s="43" customFormat="1" x14ac:dyDescent="0.25"/>
    <row r="788" s="43" customFormat="1" x14ac:dyDescent="0.25"/>
    <row r="789" s="43" customFormat="1" x14ac:dyDescent="0.25"/>
    <row r="790" s="43" customFormat="1" x14ac:dyDescent="0.25"/>
    <row r="791" s="43" customFormat="1" x14ac:dyDescent="0.25"/>
    <row r="792" s="43" customFormat="1" x14ac:dyDescent="0.25"/>
    <row r="793" s="43" customFormat="1" x14ac:dyDescent="0.25"/>
    <row r="794" s="43" customFormat="1" x14ac:dyDescent="0.25"/>
    <row r="795" s="43" customFormat="1" x14ac:dyDescent="0.25"/>
    <row r="796" s="43" customFormat="1" x14ac:dyDescent="0.25"/>
    <row r="797" s="43" customFormat="1" x14ac:dyDescent="0.25"/>
    <row r="798" s="43" customFormat="1" x14ac:dyDescent="0.25"/>
    <row r="799" s="43" customFormat="1" x14ac:dyDescent="0.25"/>
    <row r="800" s="43" customFormat="1" x14ac:dyDescent="0.25"/>
    <row r="801" s="43" customFormat="1" x14ac:dyDescent="0.25"/>
    <row r="802" s="43" customFormat="1" x14ac:dyDescent="0.25"/>
    <row r="803" s="43" customFormat="1" x14ac:dyDescent="0.25"/>
    <row r="804" s="43" customFormat="1" x14ac:dyDescent="0.25"/>
    <row r="805" s="43" customFormat="1" x14ac:dyDescent="0.25"/>
    <row r="806" s="43" customFormat="1" x14ac:dyDescent="0.25"/>
    <row r="807" s="43" customFormat="1" x14ac:dyDescent="0.25"/>
    <row r="808" s="43" customFormat="1" x14ac:dyDescent="0.25"/>
    <row r="809" s="43" customFormat="1" x14ac:dyDescent="0.25"/>
    <row r="810" s="43" customFormat="1" x14ac:dyDescent="0.25"/>
    <row r="811" s="43" customFormat="1" x14ac:dyDescent="0.25"/>
    <row r="812" s="43" customFormat="1" x14ac:dyDescent="0.25"/>
    <row r="813" s="43" customFormat="1" x14ac:dyDescent="0.25"/>
    <row r="814" s="43" customFormat="1" x14ac:dyDescent="0.25"/>
    <row r="815" s="43" customFormat="1" x14ac:dyDescent="0.25"/>
    <row r="816" s="43" customFormat="1" x14ac:dyDescent="0.25"/>
    <row r="817" s="43" customFormat="1" x14ac:dyDescent="0.25"/>
    <row r="818" s="43" customFormat="1" x14ac:dyDescent="0.25"/>
    <row r="819" s="43" customFormat="1" x14ac:dyDescent="0.25"/>
    <row r="820" s="43" customFormat="1" x14ac:dyDescent="0.25"/>
    <row r="821" s="43" customFormat="1" x14ac:dyDescent="0.25"/>
    <row r="822" s="43" customFormat="1" x14ac:dyDescent="0.25"/>
    <row r="823" s="43" customFormat="1" x14ac:dyDescent="0.25"/>
    <row r="824" s="43" customFormat="1" x14ac:dyDescent="0.25"/>
    <row r="825" s="43" customFormat="1" x14ac:dyDescent="0.25"/>
    <row r="826" s="43" customFormat="1" x14ac:dyDescent="0.25"/>
    <row r="827" s="43" customFormat="1" x14ac:dyDescent="0.25"/>
    <row r="828" s="43" customFormat="1" x14ac:dyDescent="0.25"/>
    <row r="829" s="43" customFormat="1" x14ac:dyDescent="0.25"/>
    <row r="830" s="43" customFormat="1" x14ac:dyDescent="0.25"/>
    <row r="831" s="43" customFormat="1" x14ac:dyDescent="0.25"/>
    <row r="832" s="43" customFormat="1" x14ac:dyDescent="0.25"/>
    <row r="833" s="43" customFormat="1" x14ac:dyDescent="0.25"/>
    <row r="834" s="43" customFormat="1" x14ac:dyDescent="0.25"/>
    <row r="835" s="43" customFormat="1" x14ac:dyDescent="0.25"/>
    <row r="836" s="43" customFormat="1" x14ac:dyDescent="0.25"/>
    <row r="837" s="43" customFormat="1" x14ac:dyDescent="0.25"/>
    <row r="838" s="43" customFormat="1" x14ac:dyDescent="0.25"/>
    <row r="839" s="43" customFormat="1" x14ac:dyDescent="0.25"/>
    <row r="840" s="43" customFormat="1" x14ac:dyDescent="0.25"/>
    <row r="841" s="43" customFormat="1" x14ac:dyDescent="0.25"/>
    <row r="842" s="43" customFormat="1" x14ac:dyDescent="0.25"/>
    <row r="843" s="43" customFormat="1" x14ac:dyDescent="0.25"/>
    <row r="844" s="43" customFormat="1" x14ac:dyDescent="0.25"/>
    <row r="845" s="43" customFormat="1" x14ac:dyDescent="0.25"/>
    <row r="846" s="43" customFormat="1" x14ac:dyDescent="0.25"/>
    <row r="847" s="43" customFormat="1" x14ac:dyDescent="0.25"/>
    <row r="848" s="43" customFormat="1" x14ac:dyDescent="0.25"/>
    <row r="849" s="43" customFormat="1" x14ac:dyDescent="0.25"/>
    <row r="850" s="43" customFormat="1" x14ac:dyDescent="0.25"/>
    <row r="851" s="43" customFormat="1" x14ac:dyDescent="0.25"/>
    <row r="852" s="43" customFormat="1" x14ac:dyDescent="0.25"/>
    <row r="853" s="43" customFormat="1" x14ac:dyDescent="0.25"/>
    <row r="854" s="43" customFormat="1" x14ac:dyDescent="0.25"/>
    <row r="855" s="43" customFormat="1" x14ac:dyDescent="0.25"/>
    <row r="856" s="43" customFormat="1" x14ac:dyDescent="0.25"/>
    <row r="857" s="43" customFormat="1" x14ac:dyDescent="0.25"/>
    <row r="858" s="43" customFormat="1" x14ac:dyDescent="0.25"/>
    <row r="859" s="43" customFormat="1" x14ac:dyDescent="0.25"/>
    <row r="860" s="43" customFormat="1" x14ac:dyDescent="0.25"/>
    <row r="861" s="43" customFormat="1" x14ac:dyDescent="0.25"/>
    <row r="862" s="43" customFormat="1" x14ac:dyDescent="0.25"/>
    <row r="863" s="43" customFormat="1" x14ac:dyDescent="0.25"/>
    <row r="864" s="43" customFormat="1" x14ac:dyDescent="0.25"/>
    <row r="865" s="43" customFormat="1" x14ac:dyDescent="0.25"/>
    <row r="866" s="43" customFormat="1" x14ac:dyDescent="0.25"/>
    <row r="867" s="43" customFormat="1" x14ac:dyDescent="0.25"/>
    <row r="868" s="43" customFormat="1" x14ac:dyDescent="0.25"/>
    <row r="869" s="43" customFormat="1" x14ac:dyDescent="0.25"/>
    <row r="870" s="43" customFormat="1" x14ac:dyDescent="0.25"/>
    <row r="871" s="43" customFormat="1" x14ac:dyDescent="0.25"/>
    <row r="872" s="43" customFormat="1" x14ac:dyDescent="0.25"/>
    <row r="873" s="43" customFormat="1" x14ac:dyDescent="0.25"/>
    <row r="874" s="43" customFormat="1" x14ac:dyDescent="0.25"/>
    <row r="875" s="43" customFormat="1" x14ac:dyDescent="0.25"/>
    <row r="876" s="43" customFormat="1" x14ac:dyDescent="0.25"/>
    <row r="877" s="43" customFormat="1" x14ac:dyDescent="0.25"/>
    <row r="878" s="43" customFormat="1" x14ac:dyDescent="0.25"/>
    <row r="879" s="43" customFormat="1" x14ac:dyDescent="0.25"/>
    <row r="880" s="43" customFormat="1" x14ac:dyDescent="0.25"/>
    <row r="881" s="43" customFormat="1" x14ac:dyDescent="0.25"/>
    <row r="882" s="43" customFormat="1" x14ac:dyDescent="0.25"/>
    <row r="883" s="43" customFormat="1" x14ac:dyDescent="0.25"/>
    <row r="884" s="43" customFormat="1" x14ac:dyDescent="0.25"/>
    <row r="885" s="43" customFormat="1" x14ac:dyDescent="0.25"/>
    <row r="886" s="43" customFormat="1" x14ac:dyDescent="0.25"/>
    <row r="887" s="43" customFormat="1" x14ac:dyDescent="0.25"/>
    <row r="888" s="43" customFormat="1" x14ac:dyDescent="0.25"/>
    <row r="889" s="43" customFormat="1" x14ac:dyDescent="0.25"/>
    <row r="890" s="43" customFormat="1" x14ac:dyDescent="0.25"/>
    <row r="891" s="43" customFormat="1" x14ac:dyDescent="0.25"/>
    <row r="892" s="43" customFormat="1" x14ac:dyDescent="0.25"/>
    <row r="893" s="43" customFormat="1" x14ac:dyDescent="0.25"/>
    <row r="894" s="43" customFormat="1" x14ac:dyDescent="0.25"/>
    <row r="895" s="43" customFormat="1" x14ac:dyDescent="0.25"/>
    <row r="896" s="43" customFormat="1" x14ac:dyDescent="0.25"/>
    <row r="897" s="43" customFormat="1" x14ac:dyDescent="0.25"/>
    <row r="898" s="43" customFormat="1" x14ac:dyDescent="0.25"/>
    <row r="899" s="43" customFormat="1" x14ac:dyDescent="0.25"/>
    <row r="900" s="43" customFormat="1" x14ac:dyDescent="0.25"/>
    <row r="901" s="43" customFormat="1" x14ac:dyDescent="0.25"/>
    <row r="902" s="43" customFormat="1" x14ac:dyDescent="0.25"/>
    <row r="903" s="43" customFormat="1" x14ac:dyDescent="0.25"/>
    <row r="904" s="43" customFormat="1" x14ac:dyDescent="0.25"/>
    <row r="905" s="43" customFormat="1" x14ac:dyDescent="0.25"/>
    <row r="906" s="43" customFormat="1" x14ac:dyDescent="0.25"/>
    <row r="907" s="43" customFormat="1" x14ac:dyDescent="0.25"/>
    <row r="908" s="43" customFormat="1" x14ac:dyDescent="0.25"/>
    <row r="909" s="43" customFormat="1" x14ac:dyDescent="0.25"/>
    <row r="910" s="43" customFormat="1" x14ac:dyDescent="0.25"/>
    <row r="911" s="43" customFormat="1" x14ac:dyDescent="0.25"/>
    <row r="912" s="43" customFormat="1" x14ac:dyDescent="0.25"/>
    <row r="913" s="43" customFormat="1" x14ac:dyDescent="0.25"/>
    <row r="914" s="43" customFormat="1" x14ac:dyDescent="0.25"/>
    <row r="915" s="43" customFormat="1" x14ac:dyDescent="0.25"/>
    <row r="916" s="43" customFormat="1" x14ac:dyDescent="0.25"/>
    <row r="917" s="43" customFormat="1" x14ac:dyDescent="0.25"/>
    <row r="918" s="43" customFormat="1" x14ac:dyDescent="0.25"/>
    <row r="919" s="43" customFormat="1" x14ac:dyDescent="0.25"/>
    <row r="920" s="43" customFormat="1" x14ac:dyDescent="0.25"/>
    <row r="921" s="43" customFormat="1" x14ac:dyDescent="0.25"/>
    <row r="922" s="43" customFormat="1" x14ac:dyDescent="0.25"/>
    <row r="923" s="43" customFormat="1" x14ac:dyDescent="0.25"/>
    <row r="924" s="43" customFormat="1" x14ac:dyDescent="0.25"/>
    <row r="925" s="43" customFormat="1" x14ac:dyDescent="0.25"/>
    <row r="926" s="43" customFormat="1" x14ac:dyDescent="0.25"/>
    <row r="927" s="43" customFormat="1" x14ac:dyDescent="0.25"/>
    <row r="928" s="43" customFormat="1" x14ac:dyDescent="0.25"/>
    <row r="929" s="43" customFormat="1" x14ac:dyDescent="0.25"/>
    <row r="930" s="43" customFormat="1" x14ac:dyDescent="0.25"/>
    <row r="931" s="43" customFormat="1" x14ac:dyDescent="0.25"/>
    <row r="932" s="43" customFormat="1" x14ac:dyDescent="0.25"/>
    <row r="933" s="43" customFormat="1" x14ac:dyDescent="0.25"/>
    <row r="934" s="43" customFormat="1" x14ac:dyDescent="0.25"/>
    <row r="935" s="43" customFormat="1" x14ac:dyDescent="0.25"/>
    <row r="936" s="43" customFormat="1" x14ac:dyDescent="0.25"/>
    <row r="937" s="43" customFormat="1" x14ac:dyDescent="0.25"/>
    <row r="938" s="43" customFormat="1" x14ac:dyDescent="0.25"/>
    <row r="939" s="43" customFormat="1" x14ac:dyDescent="0.25"/>
    <row r="940" s="43" customFormat="1" x14ac:dyDescent="0.25"/>
    <row r="941" s="43" customFormat="1" x14ac:dyDescent="0.25"/>
    <row r="942" s="43" customFormat="1" x14ac:dyDescent="0.25"/>
    <row r="943" s="43" customFormat="1" x14ac:dyDescent="0.25"/>
    <row r="944" s="43" customFormat="1" x14ac:dyDescent="0.25"/>
    <row r="945" s="43" customFormat="1" x14ac:dyDescent="0.25"/>
    <row r="946" s="43" customFormat="1" x14ac:dyDescent="0.25"/>
    <row r="947" s="43" customFormat="1" x14ac:dyDescent="0.25"/>
    <row r="948" s="43" customFormat="1" x14ac:dyDescent="0.25"/>
    <row r="949" s="43" customFormat="1" x14ac:dyDescent="0.25"/>
    <row r="950" s="43" customFormat="1" x14ac:dyDescent="0.25"/>
    <row r="951" s="43" customFormat="1" x14ac:dyDescent="0.25"/>
    <row r="952" s="43" customFormat="1" x14ac:dyDescent="0.25"/>
    <row r="953" s="43" customFormat="1" x14ac:dyDescent="0.25"/>
    <row r="954" s="43" customFormat="1" x14ac:dyDescent="0.25"/>
    <row r="955" s="43" customFormat="1" x14ac:dyDescent="0.25"/>
    <row r="956" s="43" customFormat="1" x14ac:dyDescent="0.25"/>
    <row r="957" s="43" customFormat="1" x14ac:dyDescent="0.25"/>
    <row r="958" s="43" customFormat="1" x14ac:dyDescent="0.25"/>
    <row r="959" s="43" customFormat="1" x14ac:dyDescent="0.25"/>
    <row r="960" s="43" customFormat="1" x14ac:dyDescent="0.25"/>
    <row r="961" s="43" customFormat="1" x14ac:dyDescent="0.25"/>
    <row r="962" s="43" customFormat="1" x14ac:dyDescent="0.25"/>
    <row r="963" s="43" customFormat="1" x14ac:dyDescent="0.25"/>
    <row r="964" s="43" customFormat="1" x14ac:dyDescent="0.25"/>
    <row r="965" s="43" customFormat="1" x14ac:dyDescent="0.25"/>
    <row r="966" s="43" customFormat="1" x14ac:dyDescent="0.25"/>
    <row r="967" s="43" customFormat="1" x14ac:dyDescent="0.25"/>
    <row r="968" s="43" customFormat="1" x14ac:dyDescent="0.25"/>
    <row r="969" s="43" customFormat="1" x14ac:dyDescent="0.25"/>
    <row r="970" s="43" customFormat="1" x14ac:dyDescent="0.25"/>
    <row r="971" s="43" customFormat="1" x14ac:dyDescent="0.25"/>
    <row r="972" s="43" customFormat="1" x14ac:dyDescent="0.25"/>
    <row r="973" s="43" customFormat="1" x14ac:dyDescent="0.25"/>
    <row r="974" s="43" customFormat="1" x14ac:dyDescent="0.25"/>
    <row r="975" s="43" customFormat="1" x14ac:dyDescent="0.25"/>
    <row r="976" s="43" customFormat="1" x14ac:dyDescent="0.25"/>
    <row r="977" s="43" customFormat="1" x14ac:dyDescent="0.25"/>
    <row r="978" s="43" customFormat="1" x14ac:dyDescent="0.25"/>
    <row r="979" s="43" customFormat="1" x14ac:dyDescent="0.25"/>
    <row r="980" s="43" customFormat="1" x14ac:dyDescent="0.25"/>
    <row r="981" s="43" customFormat="1" x14ac:dyDescent="0.25"/>
    <row r="982" s="43" customFormat="1" x14ac:dyDescent="0.25"/>
    <row r="983" s="43" customFormat="1" x14ac:dyDescent="0.25"/>
    <row r="984" s="43" customFormat="1" x14ac:dyDescent="0.25"/>
    <row r="985" s="43" customFormat="1" x14ac:dyDescent="0.25"/>
    <row r="986" s="43" customFormat="1" x14ac:dyDescent="0.25"/>
    <row r="987" s="43" customFormat="1" x14ac:dyDescent="0.25"/>
    <row r="988" s="43" customFormat="1" x14ac:dyDescent="0.25"/>
    <row r="989" s="43" customFormat="1" x14ac:dyDescent="0.25"/>
    <row r="990" s="43" customFormat="1" x14ac:dyDescent="0.25"/>
    <row r="991" s="43" customFormat="1" x14ac:dyDescent="0.25"/>
    <row r="992" s="43" customFormat="1" x14ac:dyDescent="0.25"/>
    <row r="993" s="43" customFormat="1" x14ac:dyDescent="0.25"/>
    <row r="994" s="43" customFormat="1" x14ac:dyDescent="0.25"/>
    <row r="995" s="43" customFormat="1" x14ac:dyDescent="0.25"/>
    <row r="996" s="43" customFormat="1" x14ac:dyDescent="0.25"/>
    <row r="997" s="43" customFormat="1" x14ac:dyDescent="0.25"/>
    <row r="998" s="43" customFormat="1" x14ac:dyDescent="0.25"/>
    <row r="999" s="43" customFormat="1" x14ac:dyDescent="0.25"/>
    <row r="1000" s="43" customFormat="1" x14ac:dyDescent="0.25"/>
    <row r="1001" s="43" customFormat="1" x14ac:dyDescent="0.25"/>
    <row r="1002" s="43" customFormat="1" x14ac:dyDescent="0.25"/>
    <row r="1003" s="43" customFormat="1" x14ac:dyDescent="0.25"/>
    <row r="1004" s="43" customFormat="1" x14ac:dyDescent="0.25"/>
    <row r="1005" s="43" customFormat="1" x14ac:dyDescent="0.25"/>
    <row r="1006" s="43" customFormat="1" x14ac:dyDescent="0.25"/>
    <row r="1007" s="43" customFormat="1" x14ac:dyDescent="0.25"/>
    <row r="1008" s="43" customFormat="1" x14ac:dyDescent="0.25"/>
    <row r="1009" s="43" customFormat="1" x14ac:dyDescent="0.25"/>
    <row r="1010" s="43" customFormat="1" x14ac:dyDescent="0.25"/>
    <row r="1011" s="43" customFormat="1" x14ac:dyDescent="0.25"/>
    <row r="1012" s="43" customFormat="1" x14ac:dyDescent="0.25"/>
    <row r="1013" s="43" customFormat="1" x14ac:dyDescent="0.25"/>
    <row r="1014" s="43" customFormat="1" x14ac:dyDescent="0.25"/>
    <row r="1015" s="43" customFormat="1" x14ac:dyDescent="0.25"/>
    <row r="1016" s="43" customFormat="1" x14ac:dyDescent="0.25"/>
    <row r="1017" s="43" customFormat="1" x14ac:dyDescent="0.25"/>
    <row r="1018" s="43" customFormat="1" x14ac:dyDescent="0.25"/>
    <row r="1019" s="43" customFormat="1" x14ac:dyDescent="0.25"/>
    <row r="1020" s="43" customFormat="1" x14ac:dyDescent="0.25"/>
    <row r="1021" s="43" customFormat="1" x14ac:dyDescent="0.25"/>
    <row r="1022" s="43" customFormat="1" x14ac:dyDescent="0.25"/>
    <row r="1023" s="43" customFormat="1" x14ac:dyDescent="0.25"/>
    <row r="1024" s="43" customFormat="1" x14ac:dyDescent="0.25"/>
    <row r="1025" s="43" customFormat="1" x14ac:dyDescent="0.25"/>
    <row r="1026" s="43" customFormat="1" x14ac:dyDescent="0.25"/>
    <row r="1027" s="43" customFormat="1" x14ac:dyDescent="0.25"/>
    <row r="1028" s="43" customFormat="1" x14ac:dyDescent="0.25"/>
    <row r="1029" s="43" customFormat="1" x14ac:dyDescent="0.25"/>
    <row r="1030" s="43" customFormat="1" x14ac:dyDescent="0.25"/>
    <row r="1031" s="43" customFormat="1" x14ac:dyDescent="0.25"/>
    <row r="1032" s="43" customFormat="1" x14ac:dyDescent="0.25"/>
    <row r="1033" s="43" customFormat="1" x14ac:dyDescent="0.25"/>
    <row r="1034" s="43" customFormat="1" x14ac:dyDescent="0.25"/>
    <row r="1035" s="43" customFormat="1" x14ac:dyDescent="0.25"/>
    <row r="1036" s="43" customFormat="1" x14ac:dyDescent="0.25"/>
    <row r="1037" s="43" customFormat="1" x14ac:dyDescent="0.25"/>
    <row r="1038" s="43" customFormat="1" x14ac:dyDescent="0.25"/>
    <row r="1039" s="43" customFormat="1" x14ac:dyDescent="0.25"/>
    <row r="1040" s="43" customFormat="1" x14ac:dyDescent="0.25"/>
    <row r="1041" s="43" customFormat="1" x14ac:dyDescent="0.25"/>
    <row r="1042" s="43" customFormat="1" x14ac:dyDescent="0.25"/>
    <row r="1043" s="43" customFormat="1" x14ac:dyDescent="0.25"/>
    <row r="1044" s="43" customFormat="1" x14ac:dyDescent="0.25"/>
    <row r="1045" s="43" customFormat="1" x14ac:dyDescent="0.25"/>
    <row r="1046" s="43" customFormat="1" x14ac:dyDescent="0.25"/>
    <row r="1047" s="43" customFormat="1" x14ac:dyDescent="0.25"/>
    <row r="1048" s="43" customFormat="1" x14ac:dyDescent="0.25"/>
    <row r="1049" s="43" customFormat="1" x14ac:dyDescent="0.25"/>
    <row r="1050" s="43" customFormat="1" x14ac:dyDescent="0.25"/>
    <row r="1051" s="43" customFormat="1" x14ac:dyDescent="0.25"/>
    <row r="1052" s="43" customFormat="1" x14ac:dyDescent="0.25"/>
    <row r="1053" s="43" customFormat="1" x14ac:dyDescent="0.25"/>
    <row r="1054" s="43" customFormat="1" x14ac:dyDescent="0.25"/>
    <row r="1055" s="43" customFormat="1" x14ac:dyDescent="0.25"/>
    <row r="1056" s="43" customFormat="1" x14ac:dyDescent="0.25"/>
    <row r="1057" s="43" customFormat="1" x14ac:dyDescent="0.25"/>
    <row r="1058" s="43" customFormat="1" x14ac:dyDescent="0.25"/>
    <row r="1059" s="43" customFormat="1" x14ac:dyDescent="0.25"/>
    <row r="1060" s="43" customFormat="1" x14ac:dyDescent="0.25"/>
    <row r="1061" s="43" customFormat="1" x14ac:dyDescent="0.25"/>
    <row r="1062" s="43" customFormat="1" x14ac:dyDescent="0.25"/>
    <row r="1063" s="43" customFormat="1" x14ac:dyDescent="0.25"/>
    <row r="1064" s="43" customFormat="1" x14ac:dyDescent="0.25"/>
    <row r="1065" s="43" customFormat="1" x14ac:dyDescent="0.25"/>
    <row r="1066" s="43" customFormat="1" x14ac:dyDescent="0.25"/>
    <row r="1067" s="43" customFormat="1" x14ac:dyDescent="0.25"/>
    <row r="1068" s="43" customFormat="1" x14ac:dyDescent="0.25"/>
    <row r="1069" s="43" customFormat="1" x14ac:dyDescent="0.25"/>
    <row r="1070" s="43" customFormat="1" x14ac:dyDescent="0.25"/>
    <row r="1071" s="43" customFormat="1" x14ac:dyDescent="0.25"/>
    <row r="1072" s="43" customFormat="1" x14ac:dyDescent="0.25"/>
    <row r="1073" s="43" customFormat="1" x14ac:dyDescent="0.25"/>
  </sheetData>
  <sheetProtection algorithmName="SHA-512" hashValue="ZjI9kGGOQwDvCtPoVygu24qhTJENs2M+nQLL2YvZFr9JN1qQ77z9VX+0xYsFRpLvFp/3Q2g3HoKJWv5SQgc1Tg==" saltValue="LiGzFjI8hzRdsdKm3pIJ2g==" spinCount="100000" sheet="1" objects="1" scenarios="1" selectLockedCells="1"/>
  <protectedRanges>
    <protectedRange sqref="C12:D12 C15 C19 C32 C36 C40 C23 C28:D28 M11:N11 M15 M19 M23:M24 M32 M36 M40 M28:N28" name="Range2"/>
    <protectedRange sqref="C32:C40 C15:C23 M15:M24 M32:M40" name="Range1"/>
    <protectedRange sqref="C5:C7" name="Range1_1"/>
  </protectedRanges>
  <mergeCells count="15">
    <mergeCell ref="B1:G1"/>
    <mergeCell ref="B42:I42"/>
    <mergeCell ref="B2:G2"/>
    <mergeCell ref="B25:G25"/>
    <mergeCell ref="B29:G29"/>
    <mergeCell ref="B26:G26"/>
    <mergeCell ref="H19:H23"/>
    <mergeCell ref="E5:E7"/>
    <mergeCell ref="B10:G10"/>
    <mergeCell ref="L13:Q13"/>
    <mergeCell ref="B30:G30"/>
    <mergeCell ref="L30:Q30"/>
    <mergeCell ref="H36:H40"/>
    <mergeCell ref="B3:G3"/>
    <mergeCell ref="B9:G9"/>
  </mergeCells>
  <dataValidations count="1">
    <dataValidation type="list" allowBlank="1" showInputMessage="1" showErrorMessage="1" sqref="C12:D12 WVK983068:WVL983068 WLO983068:WLP983068 WBS983068:WBT983068 VRW983068:VRX983068 VIA983068:VIB983068 UYE983068:UYF983068 UOI983068:UOJ983068 UEM983068:UEN983068 TUQ983068:TUR983068 TKU983068:TKV983068 TAY983068:TAZ983068 SRC983068:SRD983068 SHG983068:SHH983068 RXK983068:RXL983068 RNO983068:RNP983068 RDS983068:RDT983068 QTW983068:QTX983068 QKA983068:QKB983068 QAE983068:QAF983068 PQI983068:PQJ983068 PGM983068:PGN983068 OWQ983068:OWR983068 OMU983068:OMV983068 OCY983068:OCZ983068 NTC983068:NTD983068 NJG983068:NJH983068 MZK983068:MZL983068 MPO983068:MPP983068 MFS983068:MFT983068 LVW983068:LVX983068 LMA983068:LMB983068 LCE983068:LCF983068 KSI983068:KSJ983068 KIM983068:KIN983068 JYQ983068:JYR983068 JOU983068:JOV983068 JEY983068:JEZ983068 IVC983068:IVD983068 ILG983068:ILH983068 IBK983068:IBL983068 HRO983068:HRP983068 HHS983068:HHT983068 GXW983068:GXX983068 GOA983068:GOB983068 GEE983068:GEF983068 FUI983068:FUJ983068 FKM983068:FKN983068 FAQ983068:FAR983068 EQU983068:EQV983068 EGY983068:EGZ983068 DXC983068:DXD983068 DNG983068:DNH983068 DDK983068:DDL983068 CTO983068:CTP983068 CJS983068:CJT983068 BZW983068:BZX983068 BQA983068:BQB983068 BGE983068:BGF983068 AWI983068:AWJ983068 AMM983068:AMN983068 ACQ983068:ACR983068 SU983068:SV983068 IY983068:IZ983068 C983068:D983068 WVK917532:WVL917532 WLO917532:WLP917532 WBS917532:WBT917532 VRW917532:VRX917532 VIA917532:VIB917532 UYE917532:UYF917532 UOI917532:UOJ917532 UEM917532:UEN917532 TUQ917532:TUR917532 TKU917532:TKV917532 TAY917532:TAZ917532 SRC917532:SRD917532 SHG917532:SHH917532 RXK917532:RXL917532 RNO917532:RNP917532 RDS917532:RDT917532 QTW917532:QTX917532 QKA917532:QKB917532 QAE917532:QAF917532 PQI917532:PQJ917532 PGM917532:PGN917532 OWQ917532:OWR917532 OMU917532:OMV917532 OCY917532:OCZ917532 NTC917532:NTD917532 NJG917532:NJH917532 MZK917532:MZL917532 MPO917532:MPP917532 MFS917532:MFT917532 LVW917532:LVX917532 LMA917532:LMB917532 LCE917532:LCF917532 KSI917532:KSJ917532 KIM917532:KIN917532 JYQ917532:JYR917532 JOU917532:JOV917532 JEY917532:JEZ917532 IVC917532:IVD917532 ILG917532:ILH917532 IBK917532:IBL917532 HRO917532:HRP917532 HHS917532:HHT917532 GXW917532:GXX917532 GOA917532:GOB917532 GEE917532:GEF917532 FUI917532:FUJ917532 FKM917532:FKN917532 FAQ917532:FAR917532 EQU917532:EQV917532 EGY917532:EGZ917532 DXC917532:DXD917532 DNG917532:DNH917532 DDK917532:DDL917532 CTO917532:CTP917532 CJS917532:CJT917532 BZW917532:BZX917532 BQA917532:BQB917532 BGE917532:BGF917532 AWI917532:AWJ917532 AMM917532:AMN917532 ACQ917532:ACR917532 SU917532:SV917532 IY917532:IZ917532 C917532:D917532 WVK851996:WVL851996 WLO851996:WLP851996 WBS851996:WBT851996 VRW851996:VRX851996 VIA851996:VIB851996 UYE851996:UYF851996 UOI851996:UOJ851996 UEM851996:UEN851996 TUQ851996:TUR851996 TKU851996:TKV851996 TAY851996:TAZ851996 SRC851996:SRD851996 SHG851996:SHH851996 RXK851996:RXL851996 RNO851996:RNP851996 RDS851996:RDT851996 QTW851996:QTX851996 QKA851996:QKB851996 QAE851996:QAF851996 PQI851996:PQJ851996 PGM851996:PGN851996 OWQ851996:OWR851996 OMU851996:OMV851996 OCY851996:OCZ851996 NTC851996:NTD851996 NJG851996:NJH851996 MZK851996:MZL851996 MPO851996:MPP851996 MFS851996:MFT851996 LVW851996:LVX851996 LMA851996:LMB851996 LCE851996:LCF851996 KSI851996:KSJ851996 KIM851996:KIN851996 JYQ851996:JYR851996 JOU851996:JOV851996 JEY851996:JEZ851996 IVC851996:IVD851996 ILG851996:ILH851996 IBK851996:IBL851996 HRO851996:HRP851996 HHS851996:HHT851996 GXW851996:GXX851996 GOA851996:GOB851996 GEE851996:GEF851996 FUI851996:FUJ851996 FKM851996:FKN851996 FAQ851996:FAR851996 EQU851996:EQV851996 EGY851996:EGZ851996 DXC851996:DXD851996 DNG851996:DNH851996 DDK851996:DDL851996 CTO851996:CTP851996 CJS851996:CJT851996 BZW851996:BZX851996 BQA851996:BQB851996 BGE851996:BGF851996 AWI851996:AWJ851996 AMM851996:AMN851996 ACQ851996:ACR851996 SU851996:SV851996 IY851996:IZ851996 C851996:D851996 WVK786460:WVL786460 WLO786460:WLP786460 WBS786460:WBT786460 VRW786460:VRX786460 VIA786460:VIB786460 UYE786460:UYF786460 UOI786460:UOJ786460 UEM786460:UEN786460 TUQ786460:TUR786460 TKU786460:TKV786460 TAY786460:TAZ786460 SRC786460:SRD786460 SHG786460:SHH786460 RXK786460:RXL786460 RNO786460:RNP786460 RDS786460:RDT786460 QTW786460:QTX786460 QKA786460:QKB786460 QAE786460:QAF786460 PQI786460:PQJ786460 PGM786460:PGN786460 OWQ786460:OWR786460 OMU786460:OMV786460 OCY786460:OCZ786460 NTC786460:NTD786460 NJG786460:NJH786460 MZK786460:MZL786460 MPO786460:MPP786460 MFS786460:MFT786460 LVW786460:LVX786460 LMA786460:LMB786460 LCE786460:LCF786460 KSI786460:KSJ786460 KIM786460:KIN786460 JYQ786460:JYR786460 JOU786460:JOV786460 JEY786460:JEZ786460 IVC786460:IVD786460 ILG786460:ILH786460 IBK786460:IBL786460 HRO786460:HRP786460 HHS786460:HHT786460 GXW786460:GXX786460 GOA786460:GOB786460 GEE786460:GEF786460 FUI786460:FUJ786460 FKM786460:FKN786460 FAQ786460:FAR786460 EQU786460:EQV786460 EGY786460:EGZ786460 DXC786460:DXD786460 DNG786460:DNH786460 DDK786460:DDL786460 CTO786460:CTP786460 CJS786460:CJT786460 BZW786460:BZX786460 BQA786460:BQB786460 BGE786460:BGF786460 AWI786460:AWJ786460 AMM786460:AMN786460 ACQ786460:ACR786460 SU786460:SV786460 IY786460:IZ786460 C786460:D786460 WVK720924:WVL720924 WLO720924:WLP720924 WBS720924:WBT720924 VRW720924:VRX720924 VIA720924:VIB720924 UYE720924:UYF720924 UOI720924:UOJ720924 UEM720924:UEN720924 TUQ720924:TUR720924 TKU720924:TKV720924 TAY720924:TAZ720924 SRC720924:SRD720924 SHG720924:SHH720924 RXK720924:RXL720924 RNO720924:RNP720924 RDS720924:RDT720924 QTW720924:QTX720924 QKA720924:QKB720924 QAE720924:QAF720924 PQI720924:PQJ720924 PGM720924:PGN720924 OWQ720924:OWR720924 OMU720924:OMV720924 OCY720924:OCZ720924 NTC720924:NTD720924 NJG720924:NJH720924 MZK720924:MZL720924 MPO720924:MPP720924 MFS720924:MFT720924 LVW720924:LVX720924 LMA720924:LMB720924 LCE720924:LCF720924 KSI720924:KSJ720924 KIM720924:KIN720924 JYQ720924:JYR720924 JOU720924:JOV720924 JEY720924:JEZ720924 IVC720924:IVD720924 ILG720924:ILH720924 IBK720924:IBL720924 HRO720924:HRP720924 HHS720924:HHT720924 GXW720924:GXX720924 GOA720924:GOB720924 GEE720924:GEF720924 FUI720924:FUJ720924 FKM720924:FKN720924 FAQ720924:FAR720924 EQU720924:EQV720924 EGY720924:EGZ720924 DXC720924:DXD720924 DNG720924:DNH720924 DDK720924:DDL720924 CTO720924:CTP720924 CJS720924:CJT720924 BZW720924:BZX720924 BQA720924:BQB720924 BGE720924:BGF720924 AWI720924:AWJ720924 AMM720924:AMN720924 ACQ720924:ACR720924 SU720924:SV720924 IY720924:IZ720924 C720924:D720924 WVK655388:WVL655388 WLO655388:WLP655388 WBS655388:WBT655388 VRW655388:VRX655388 VIA655388:VIB655388 UYE655388:UYF655388 UOI655388:UOJ655388 UEM655388:UEN655388 TUQ655388:TUR655388 TKU655388:TKV655388 TAY655388:TAZ655388 SRC655388:SRD655388 SHG655388:SHH655388 RXK655388:RXL655388 RNO655388:RNP655388 RDS655388:RDT655388 QTW655388:QTX655388 QKA655388:QKB655388 QAE655388:QAF655388 PQI655388:PQJ655388 PGM655388:PGN655388 OWQ655388:OWR655388 OMU655388:OMV655388 OCY655388:OCZ655388 NTC655388:NTD655388 NJG655388:NJH655388 MZK655388:MZL655388 MPO655388:MPP655388 MFS655388:MFT655388 LVW655388:LVX655388 LMA655388:LMB655388 LCE655388:LCF655388 KSI655388:KSJ655388 KIM655388:KIN655388 JYQ655388:JYR655388 JOU655388:JOV655388 JEY655388:JEZ655388 IVC655388:IVD655388 ILG655388:ILH655388 IBK655388:IBL655388 HRO655388:HRP655388 HHS655388:HHT655388 GXW655388:GXX655388 GOA655388:GOB655388 GEE655388:GEF655388 FUI655388:FUJ655388 FKM655388:FKN655388 FAQ655388:FAR655388 EQU655388:EQV655388 EGY655388:EGZ655388 DXC655388:DXD655388 DNG655388:DNH655388 DDK655388:DDL655388 CTO655388:CTP655388 CJS655388:CJT655388 BZW655388:BZX655388 BQA655388:BQB655388 BGE655388:BGF655388 AWI655388:AWJ655388 AMM655388:AMN655388 ACQ655388:ACR655388 SU655388:SV655388 IY655388:IZ655388 C655388:D655388 WVK589852:WVL589852 WLO589852:WLP589852 WBS589852:WBT589852 VRW589852:VRX589852 VIA589852:VIB589852 UYE589852:UYF589852 UOI589852:UOJ589852 UEM589852:UEN589852 TUQ589852:TUR589852 TKU589852:TKV589852 TAY589852:TAZ589852 SRC589852:SRD589852 SHG589852:SHH589852 RXK589852:RXL589852 RNO589852:RNP589852 RDS589852:RDT589852 QTW589852:QTX589852 QKA589852:QKB589852 QAE589852:QAF589852 PQI589852:PQJ589852 PGM589852:PGN589852 OWQ589852:OWR589852 OMU589852:OMV589852 OCY589852:OCZ589852 NTC589852:NTD589852 NJG589852:NJH589852 MZK589852:MZL589852 MPO589852:MPP589852 MFS589852:MFT589852 LVW589852:LVX589852 LMA589852:LMB589852 LCE589852:LCF589852 KSI589852:KSJ589852 KIM589852:KIN589852 JYQ589852:JYR589852 JOU589852:JOV589852 JEY589852:JEZ589852 IVC589852:IVD589852 ILG589852:ILH589852 IBK589852:IBL589852 HRO589852:HRP589852 HHS589852:HHT589852 GXW589852:GXX589852 GOA589852:GOB589852 GEE589852:GEF589852 FUI589852:FUJ589852 FKM589852:FKN589852 FAQ589852:FAR589852 EQU589852:EQV589852 EGY589852:EGZ589852 DXC589852:DXD589852 DNG589852:DNH589852 DDK589852:DDL589852 CTO589852:CTP589852 CJS589852:CJT589852 BZW589852:BZX589852 BQA589852:BQB589852 BGE589852:BGF589852 AWI589852:AWJ589852 AMM589852:AMN589852 ACQ589852:ACR589852 SU589852:SV589852 IY589852:IZ589852 C589852:D589852 WVK524316:WVL524316 WLO524316:WLP524316 WBS524316:WBT524316 VRW524316:VRX524316 VIA524316:VIB524316 UYE524316:UYF524316 UOI524316:UOJ524316 UEM524316:UEN524316 TUQ524316:TUR524316 TKU524316:TKV524316 TAY524316:TAZ524316 SRC524316:SRD524316 SHG524316:SHH524316 RXK524316:RXL524316 RNO524316:RNP524316 RDS524316:RDT524316 QTW524316:QTX524316 QKA524316:QKB524316 QAE524316:QAF524316 PQI524316:PQJ524316 PGM524316:PGN524316 OWQ524316:OWR524316 OMU524316:OMV524316 OCY524316:OCZ524316 NTC524316:NTD524316 NJG524316:NJH524316 MZK524316:MZL524316 MPO524316:MPP524316 MFS524316:MFT524316 LVW524316:LVX524316 LMA524316:LMB524316 LCE524316:LCF524316 KSI524316:KSJ524316 KIM524316:KIN524316 JYQ524316:JYR524316 JOU524316:JOV524316 JEY524316:JEZ524316 IVC524316:IVD524316 ILG524316:ILH524316 IBK524316:IBL524316 HRO524316:HRP524316 HHS524316:HHT524316 GXW524316:GXX524316 GOA524316:GOB524316 GEE524316:GEF524316 FUI524316:FUJ524316 FKM524316:FKN524316 FAQ524316:FAR524316 EQU524316:EQV524316 EGY524316:EGZ524316 DXC524316:DXD524316 DNG524316:DNH524316 DDK524316:DDL524316 CTO524316:CTP524316 CJS524316:CJT524316 BZW524316:BZX524316 BQA524316:BQB524316 BGE524316:BGF524316 AWI524316:AWJ524316 AMM524316:AMN524316 ACQ524316:ACR524316 SU524316:SV524316 IY524316:IZ524316 C524316:D524316 WVK458780:WVL458780 WLO458780:WLP458780 WBS458780:WBT458780 VRW458780:VRX458780 VIA458780:VIB458780 UYE458780:UYF458780 UOI458780:UOJ458780 UEM458780:UEN458780 TUQ458780:TUR458780 TKU458780:TKV458780 TAY458780:TAZ458780 SRC458780:SRD458780 SHG458780:SHH458780 RXK458780:RXL458780 RNO458780:RNP458780 RDS458780:RDT458780 QTW458780:QTX458780 QKA458780:QKB458780 QAE458780:QAF458780 PQI458780:PQJ458780 PGM458780:PGN458780 OWQ458780:OWR458780 OMU458780:OMV458780 OCY458780:OCZ458780 NTC458780:NTD458780 NJG458780:NJH458780 MZK458780:MZL458780 MPO458780:MPP458780 MFS458780:MFT458780 LVW458780:LVX458780 LMA458780:LMB458780 LCE458780:LCF458780 KSI458780:KSJ458780 KIM458780:KIN458780 JYQ458780:JYR458780 JOU458780:JOV458780 JEY458780:JEZ458780 IVC458780:IVD458780 ILG458780:ILH458780 IBK458780:IBL458780 HRO458780:HRP458780 HHS458780:HHT458780 GXW458780:GXX458780 GOA458780:GOB458780 GEE458780:GEF458780 FUI458780:FUJ458780 FKM458780:FKN458780 FAQ458780:FAR458780 EQU458780:EQV458780 EGY458780:EGZ458780 DXC458780:DXD458780 DNG458780:DNH458780 DDK458780:DDL458780 CTO458780:CTP458780 CJS458780:CJT458780 BZW458780:BZX458780 BQA458780:BQB458780 BGE458780:BGF458780 AWI458780:AWJ458780 AMM458780:AMN458780 ACQ458780:ACR458780 SU458780:SV458780 IY458780:IZ458780 C458780:D458780 WVK393244:WVL393244 WLO393244:WLP393244 WBS393244:WBT393244 VRW393244:VRX393244 VIA393244:VIB393244 UYE393244:UYF393244 UOI393244:UOJ393244 UEM393244:UEN393244 TUQ393244:TUR393244 TKU393244:TKV393244 TAY393244:TAZ393244 SRC393244:SRD393244 SHG393244:SHH393244 RXK393244:RXL393244 RNO393244:RNP393244 RDS393244:RDT393244 QTW393244:QTX393244 QKA393244:QKB393244 QAE393244:QAF393244 PQI393244:PQJ393244 PGM393244:PGN393244 OWQ393244:OWR393244 OMU393244:OMV393244 OCY393244:OCZ393244 NTC393244:NTD393244 NJG393244:NJH393244 MZK393244:MZL393244 MPO393244:MPP393244 MFS393244:MFT393244 LVW393244:LVX393244 LMA393244:LMB393244 LCE393244:LCF393244 KSI393244:KSJ393244 KIM393244:KIN393244 JYQ393244:JYR393244 JOU393244:JOV393244 JEY393244:JEZ393244 IVC393244:IVD393244 ILG393244:ILH393244 IBK393244:IBL393244 HRO393244:HRP393244 HHS393244:HHT393244 GXW393244:GXX393244 GOA393244:GOB393244 GEE393244:GEF393244 FUI393244:FUJ393244 FKM393244:FKN393244 FAQ393244:FAR393244 EQU393244:EQV393244 EGY393244:EGZ393244 DXC393244:DXD393244 DNG393244:DNH393244 DDK393244:DDL393244 CTO393244:CTP393244 CJS393244:CJT393244 BZW393244:BZX393244 BQA393244:BQB393244 BGE393244:BGF393244 AWI393244:AWJ393244 AMM393244:AMN393244 ACQ393244:ACR393244 SU393244:SV393244 IY393244:IZ393244 C393244:D393244 WVK327708:WVL327708 WLO327708:WLP327708 WBS327708:WBT327708 VRW327708:VRX327708 VIA327708:VIB327708 UYE327708:UYF327708 UOI327708:UOJ327708 UEM327708:UEN327708 TUQ327708:TUR327708 TKU327708:TKV327708 TAY327708:TAZ327708 SRC327708:SRD327708 SHG327708:SHH327708 RXK327708:RXL327708 RNO327708:RNP327708 RDS327708:RDT327708 QTW327708:QTX327708 QKA327708:QKB327708 QAE327708:QAF327708 PQI327708:PQJ327708 PGM327708:PGN327708 OWQ327708:OWR327708 OMU327708:OMV327708 OCY327708:OCZ327708 NTC327708:NTD327708 NJG327708:NJH327708 MZK327708:MZL327708 MPO327708:MPP327708 MFS327708:MFT327708 LVW327708:LVX327708 LMA327708:LMB327708 LCE327708:LCF327708 KSI327708:KSJ327708 KIM327708:KIN327708 JYQ327708:JYR327708 JOU327708:JOV327708 JEY327708:JEZ327708 IVC327708:IVD327708 ILG327708:ILH327708 IBK327708:IBL327708 HRO327708:HRP327708 HHS327708:HHT327708 GXW327708:GXX327708 GOA327708:GOB327708 GEE327708:GEF327708 FUI327708:FUJ327708 FKM327708:FKN327708 FAQ327708:FAR327708 EQU327708:EQV327708 EGY327708:EGZ327708 DXC327708:DXD327708 DNG327708:DNH327708 DDK327708:DDL327708 CTO327708:CTP327708 CJS327708:CJT327708 BZW327708:BZX327708 BQA327708:BQB327708 BGE327708:BGF327708 AWI327708:AWJ327708 AMM327708:AMN327708 ACQ327708:ACR327708 SU327708:SV327708 IY327708:IZ327708 C327708:D327708 WVK262172:WVL262172 WLO262172:WLP262172 WBS262172:WBT262172 VRW262172:VRX262172 VIA262172:VIB262172 UYE262172:UYF262172 UOI262172:UOJ262172 UEM262172:UEN262172 TUQ262172:TUR262172 TKU262172:TKV262172 TAY262172:TAZ262172 SRC262172:SRD262172 SHG262172:SHH262172 RXK262172:RXL262172 RNO262172:RNP262172 RDS262172:RDT262172 QTW262172:QTX262172 QKA262172:QKB262172 QAE262172:QAF262172 PQI262172:PQJ262172 PGM262172:PGN262172 OWQ262172:OWR262172 OMU262172:OMV262172 OCY262172:OCZ262172 NTC262172:NTD262172 NJG262172:NJH262172 MZK262172:MZL262172 MPO262172:MPP262172 MFS262172:MFT262172 LVW262172:LVX262172 LMA262172:LMB262172 LCE262172:LCF262172 KSI262172:KSJ262172 KIM262172:KIN262172 JYQ262172:JYR262172 JOU262172:JOV262172 JEY262172:JEZ262172 IVC262172:IVD262172 ILG262172:ILH262172 IBK262172:IBL262172 HRO262172:HRP262172 HHS262172:HHT262172 GXW262172:GXX262172 GOA262172:GOB262172 GEE262172:GEF262172 FUI262172:FUJ262172 FKM262172:FKN262172 FAQ262172:FAR262172 EQU262172:EQV262172 EGY262172:EGZ262172 DXC262172:DXD262172 DNG262172:DNH262172 DDK262172:DDL262172 CTO262172:CTP262172 CJS262172:CJT262172 BZW262172:BZX262172 BQA262172:BQB262172 BGE262172:BGF262172 AWI262172:AWJ262172 AMM262172:AMN262172 ACQ262172:ACR262172 SU262172:SV262172 IY262172:IZ262172 C262172:D262172 WVK196636:WVL196636 WLO196636:WLP196636 WBS196636:WBT196636 VRW196636:VRX196636 VIA196636:VIB196636 UYE196636:UYF196636 UOI196636:UOJ196636 UEM196636:UEN196636 TUQ196636:TUR196636 TKU196636:TKV196636 TAY196636:TAZ196636 SRC196636:SRD196636 SHG196636:SHH196636 RXK196636:RXL196636 RNO196636:RNP196636 RDS196636:RDT196636 QTW196636:QTX196636 QKA196636:QKB196636 QAE196636:QAF196636 PQI196636:PQJ196636 PGM196636:PGN196636 OWQ196636:OWR196636 OMU196636:OMV196636 OCY196636:OCZ196636 NTC196636:NTD196636 NJG196636:NJH196636 MZK196636:MZL196636 MPO196636:MPP196636 MFS196636:MFT196636 LVW196636:LVX196636 LMA196636:LMB196636 LCE196636:LCF196636 KSI196636:KSJ196636 KIM196636:KIN196636 JYQ196636:JYR196636 JOU196636:JOV196636 JEY196636:JEZ196636 IVC196636:IVD196636 ILG196636:ILH196636 IBK196636:IBL196636 HRO196636:HRP196636 HHS196636:HHT196636 GXW196636:GXX196636 GOA196636:GOB196636 GEE196636:GEF196636 FUI196636:FUJ196636 FKM196636:FKN196636 FAQ196636:FAR196636 EQU196636:EQV196636 EGY196636:EGZ196636 DXC196636:DXD196636 DNG196636:DNH196636 DDK196636:DDL196636 CTO196636:CTP196636 CJS196636:CJT196636 BZW196636:BZX196636 BQA196636:BQB196636 BGE196636:BGF196636 AWI196636:AWJ196636 AMM196636:AMN196636 ACQ196636:ACR196636 SU196636:SV196636 IY196636:IZ196636 C196636:D196636 WVK131100:WVL131100 WLO131100:WLP131100 WBS131100:WBT131100 VRW131100:VRX131100 VIA131100:VIB131100 UYE131100:UYF131100 UOI131100:UOJ131100 UEM131100:UEN131100 TUQ131100:TUR131100 TKU131100:TKV131100 TAY131100:TAZ131100 SRC131100:SRD131100 SHG131100:SHH131100 RXK131100:RXL131100 RNO131100:RNP131100 RDS131100:RDT131100 QTW131100:QTX131100 QKA131100:QKB131100 QAE131100:QAF131100 PQI131100:PQJ131100 PGM131100:PGN131100 OWQ131100:OWR131100 OMU131100:OMV131100 OCY131100:OCZ131100 NTC131100:NTD131100 NJG131100:NJH131100 MZK131100:MZL131100 MPO131100:MPP131100 MFS131100:MFT131100 LVW131100:LVX131100 LMA131100:LMB131100 LCE131100:LCF131100 KSI131100:KSJ131100 KIM131100:KIN131100 JYQ131100:JYR131100 JOU131100:JOV131100 JEY131100:JEZ131100 IVC131100:IVD131100 ILG131100:ILH131100 IBK131100:IBL131100 HRO131100:HRP131100 HHS131100:HHT131100 GXW131100:GXX131100 GOA131100:GOB131100 GEE131100:GEF131100 FUI131100:FUJ131100 FKM131100:FKN131100 FAQ131100:FAR131100 EQU131100:EQV131100 EGY131100:EGZ131100 DXC131100:DXD131100 DNG131100:DNH131100 DDK131100:DDL131100 CTO131100:CTP131100 CJS131100:CJT131100 BZW131100:BZX131100 BQA131100:BQB131100 BGE131100:BGF131100 AWI131100:AWJ131100 AMM131100:AMN131100 ACQ131100:ACR131100 SU131100:SV131100 IY131100:IZ131100 C131100:D131100 WVK65564:WVL65564 WLO65564:WLP65564 WBS65564:WBT65564 VRW65564:VRX65564 VIA65564:VIB65564 UYE65564:UYF65564 UOI65564:UOJ65564 UEM65564:UEN65564 TUQ65564:TUR65564 TKU65564:TKV65564 TAY65564:TAZ65564 SRC65564:SRD65564 SHG65564:SHH65564 RXK65564:RXL65564 RNO65564:RNP65564 RDS65564:RDT65564 QTW65564:QTX65564 QKA65564:QKB65564 QAE65564:QAF65564 PQI65564:PQJ65564 PGM65564:PGN65564 OWQ65564:OWR65564 OMU65564:OMV65564 OCY65564:OCZ65564 NTC65564:NTD65564 NJG65564:NJH65564 MZK65564:MZL65564 MPO65564:MPP65564 MFS65564:MFT65564 LVW65564:LVX65564 LMA65564:LMB65564 LCE65564:LCF65564 KSI65564:KSJ65564 KIM65564:KIN65564 JYQ65564:JYR65564 JOU65564:JOV65564 JEY65564:JEZ65564 IVC65564:IVD65564 ILG65564:ILH65564 IBK65564:IBL65564 HRO65564:HRP65564 HHS65564:HHT65564 GXW65564:GXX65564 GOA65564:GOB65564 GEE65564:GEF65564 FUI65564:FUJ65564 FKM65564:FKN65564 FAQ65564:FAR65564 EQU65564:EQV65564 EGY65564:EGZ65564 DXC65564:DXD65564 DNG65564:DNH65564 DDK65564:DDL65564 CTO65564:CTP65564 CJS65564:CJT65564 BZW65564:BZX65564 BQA65564:BQB65564 BGE65564:BGF65564 AWI65564:AWJ65564 AMM65564:AMN65564 ACQ65564:ACR65564 SU65564:SV65564 IY65564:IZ65564 C65564:D65564 WVK28:WVL28 WLO28:WLP28 WBS28:WBT28 VRW28:VRX28 VIA28:VIB28 UYE28:UYF28 UOI28:UOJ28 UEM28:UEN28 TUQ28:TUR28 TKU28:TKV28 TAY28:TAZ28 SRC28:SRD28 SHG28:SHH28 RXK28:RXL28 RNO28:RNP28 RDS28:RDT28 QTW28:QTX28 QKA28:QKB28 QAE28:QAF28 PQI28:PQJ28 PGM28:PGN28 OWQ28:OWR28 OMU28:OMV28 OCY28:OCZ28 NTC28:NTD28 NJG28:NJH28 MZK28:MZL28 MPO28:MPP28 MFS28:MFT28 LVW28:LVX28 LMA28:LMB28 LCE28:LCF28 KSI28:KSJ28 KIM28:KIN28 JYQ28:JYR28 JOU28:JOV28 JEY28:JEZ28 IVC28:IVD28 ILG28:ILH28 IBK28:IBL28 HRO28:HRP28 HHS28:HHT28 GXW28:GXX28 GOA28:GOB28 GEE28:GEF28 FUI28:FUJ28 FKM28:FKN28 FAQ28:FAR28 EQU28:EQV28 EGY28:EGZ28 DXC28:DXD28 DNG28:DNH28 DDK28:DDL28 CTO28:CTP28 CJS28:CJT28 BZW28:BZX28 BQA28:BQB28 BGE28:BGF28 AWI28:AWJ28 AMM28:AMN28 ACQ28:ACR28 SU28:SV28 IY28:IZ28 C28:D28 WVU983053:WVV983053 WLY983053:WLZ983053 WCC983053:WCD983053 VSG983053:VSH983053 VIK983053:VIL983053 UYO983053:UYP983053 UOS983053:UOT983053 UEW983053:UEX983053 TVA983053:TVB983053 TLE983053:TLF983053 TBI983053:TBJ983053 SRM983053:SRN983053 SHQ983053:SHR983053 RXU983053:RXV983053 RNY983053:RNZ983053 REC983053:RED983053 QUG983053:QUH983053 QKK983053:QKL983053 QAO983053:QAP983053 PQS983053:PQT983053 PGW983053:PGX983053 OXA983053:OXB983053 ONE983053:ONF983053 ODI983053:ODJ983053 NTM983053:NTN983053 NJQ983053:NJR983053 MZU983053:MZV983053 MPY983053:MPZ983053 MGC983053:MGD983053 LWG983053:LWH983053 LMK983053:LML983053 LCO983053:LCP983053 KSS983053:KST983053 KIW983053:KIX983053 JZA983053:JZB983053 JPE983053:JPF983053 JFI983053:JFJ983053 IVM983053:IVN983053 ILQ983053:ILR983053 IBU983053:IBV983053 HRY983053:HRZ983053 HIC983053:HID983053 GYG983053:GYH983053 GOK983053:GOL983053 GEO983053:GEP983053 FUS983053:FUT983053 FKW983053:FKX983053 FBA983053:FBB983053 ERE983053:ERF983053 EHI983053:EHJ983053 DXM983053:DXN983053 DNQ983053:DNR983053 DDU983053:DDV983053 CTY983053:CTZ983053 CKC983053:CKD983053 CAG983053:CAH983053 BQK983053:BQL983053 BGO983053:BGP983053 AWS983053:AWT983053 AMW983053:AMX983053 ADA983053:ADB983053 TE983053:TF983053 JI983053:JJ983053 M983053:N983053 WVU917517:WVV917517 WLY917517:WLZ917517 WCC917517:WCD917517 VSG917517:VSH917517 VIK917517:VIL917517 UYO917517:UYP917517 UOS917517:UOT917517 UEW917517:UEX917517 TVA917517:TVB917517 TLE917517:TLF917517 TBI917517:TBJ917517 SRM917517:SRN917517 SHQ917517:SHR917517 RXU917517:RXV917517 RNY917517:RNZ917517 REC917517:RED917517 QUG917517:QUH917517 QKK917517:QKL917517 QAO917517:QAP917517 PQS917517:PQT917517 PGW917517:PGX917517 OXA917517:OXB917517 ONE917517:ONF917517 ODI917517:ODJ917517 NTM917517:NTN917517 NJQ917517:NJR917517 MZU917517:MZV917517 MPY917517:MPZ917517 MGC917517:MGD917517 LWG917517:LWH917517 LMK917517:LML917517 LCO917517:LCP917517 KSS917517:KST917517 KIW917517:KIX917517 JZA917517:JZB917517 JPE917517:JPF917517 JFI917517:JFJ917517 IVM917517:IVN917517 ILQ917517:ILR917517 IBU917517:IBV917517 HRY917517:HRZ917517 HIC917517:HID917517 GYG917517:GYH917517 GOK917517:GOL917517 GEO917517:GEP917517 FUS917517:FUT917517 FKW917517:FKX917517 FBA917517:FBB917517 ERE917517:ERF917517 EHI917517:EHJ917517 DXM917517:DXN917517 DNQ917517:DNR917517 DDU917517:DDV917517 CTY917517:CTZ917517 CKC917517:CKD917517 CAG917517:CAH917517 BQK917517:BQL917517 BGO917517:BGP917517 AWS917517:AWT917517 AMW917517:AMX917517 ADA917517:ADB917517 TE917517:TF917517 JI917517:JJ917517 M917517:N917517 WVU851981:WVV851981 WLY851981:WLZ851981 WCC851981:WCD851981 VSG851981:VSH851981 VIK851981:VIL851981 UYO851981:UYP851981 UOS851981:UOT851981 UEW851981:UEX851981 TVA851981:TVB851981 TLE851981:TLF851981 TBI851981:TBJ851981 SRM851981:SRN851981 SHQ851981:SHR851981 RXU851981:RXV851981 RNY851981:RNZ851981 REC851981:RED851981 QUG851981:QUH851981 QKK851981:QKL851981 QAO851981:QAP851981 PQS851981:PQT851981 PGW851981:PGX851981 OXA851981:OXB851981 ONE851981:ONF851981 ODI851981:ODJ851981 NTM851981:NTN851981 NJQ851981:NJR851981 MZU851981:MZV851981 MPY851981:MPZ851981 MGC851981:MGD851981 LWG851981:LWH851981 LMK851981:LML851981 LCO851981:LCP851981 KSS851981:KST851981 KIW851981:KIX851981 JZA851981:JZB851981 JPE851981:JPF851981 JFI851981:JFJ851981 IVM851981:IVN851981 ILQ851981:ILR851981 IBU851981:IBV851981 HRY851981:HRZ851981 HIC851981:HID851981 GYG851981:GYH851981 GOK851981:GOL851981 GEO851981:GEP851981 FUS851981:FUT851981 FKW851981:FKX851981 FBA851981:FBB851981 ERE851981:ERF851981 EHI851981:EHJ851981 DXM851981:DXN851981 DNQ851981:DNR851981 DDU851981:DDV851981 CTY851981:CTZ851981 CKC851981:CKD851981 CAG851981:CAH851981 BQK851981:BQL851981 BGO851981:BGP851981 AWS851981:AWT851981 AMW851981:AMX851981 ADA851981:ADB851981 TE851981:TF851981 JI851981:JJ851981 M851981:N851981 WVU786445:WVV786445 WLY786445:WLZ786445 WCC786445:WCD786445 VSG786445:VSH786445 VIK786445:VIL786445 UYO786445:UYP786445 UOS786445:UOT786445 UEW786445:UEX786445 TVA786445:TVB786445 TLE786445:TLF786445 TBI786445:TBJ786445 SRM786445:SRN786445 SHQ786445:SHR786445 RXU786445:RXV786445 RNY786445:RNZ786445 REC786445:RED786445 QUG786445:QUH786445 QKK786445:QKL786445 QAO786445:QAP786445 PQS786445:PQT786445 PGW786445:PGX786445 OXA786445:OXB786445 ONE786445:ONF786445 ODI786445:ODJ786445 NTM786445:NTN786445 NJQ786445:NJR786445 MZU786445:MZV786445 MPY786445:MPZ786445 MGC786445:MGD786445 LWG786445:LWH786445 LMK786445:LML786445 LCO786445:LCP786445 KSS786445:KST786445 KIW786445:KIX786445 JZA786445:JZB786445 JPE786445:JPF786445 JFI786445:JFJ786445 IVM786445:IVN786445 ILQ786445:ILR786445 IBU786445:IBV786445 HRY786445:HRZ786445 HIC786445:HID786445 GYG786445:GYH786445 GOK786445:GOL786445 GEO786445:GEP786445 FUS786445:FUT786445 FKW786445:FKX786445 FBA786445:FBB786445 ERE786445:ERF786445 EHI786445:EHJ786445 DXM786445:DXN786445 DNQ786445:DNR786445 DDU786445:DDV786445 CTY786445:CTZ786445 CKC786445:CKD786445 CAG786445:CAH786445 BQK786445:BQL786445 BGO786445:BGP786445 AWS786445:AWT786445 AMW786445:AMX786445 ADA786445:ADB786445 TE786445:TF786445 JI786445:JJ786445 M786445:N786445 WVU720909:WVV720909 WLY720909:WLZ720909 WCC720909:WCD720909 VSG720909:VSH720909 VIK720909:VIL720909 UYO720909:UYP720909 UOS720909:UOT720909 UEW720909:UEX720909 TVA720909:TVB720909 TLE720909:TLF720909 TBI720909:TBJ720909 SRM720909:SRN720909 SHQ720909:SHR720909 RXU720909:RXV720909 RNY720909:RNZ720909 REC720909:RED720909 QUG720909:QUH720909 QKK720909:QKL720909 QAO720909:QAP720909 PQS720909:PQT720909 PGW720909:PGX720909 OXA720909:OXB720909 ONE720909:ONF720909 ODI720909:ODJ720909 NTM720909:NTN720909 NJQ720909:NJR720909 MZU720909:MZV720909 MPY720909:MPZ720909 MGC720909:MGD720909 LWG720909:LWH720909 LMK720909:LML720909 LCO720909:LCP720909 KSS720909:KST720909 KIW720909:KIX720909 JZA720909:JZB720909 JPE720909:JPF720909 JFI720909:JFJ720909 IVM720909:IVN720909 ILQ720909:ILR720909 IBU720909:IBV720909 HRY720909:HRZ720909 HIC720909:HID720909 GYG720909:GYH720909 GOK720909:GOL720909 GEO720909:GEP720909 FUS720909:FUT720909 FKW720909:FKX720909 FBA720909:FBB720909 ERE720909:ERF720909 EHI720909:EHJ720909 DXM720909:DXN720909 DNQ720909:DNR720909 DDU720909:DDV720909 CTY720909:CTZ720909 CKC720909:CKD720909 CAG720909:CAH720909 BQK720909:BQL720909 BGO720909:BGP720909 AWS720909:AWT720909 AMW720909:AMX720909 ADA720909:ADB720909 TE720909:TF720909 JI720909:JJ720909 M720909:N720909 WVU655373:WVV655373 WLY655373:WLZ655373 WCC655373:WCD655373 VSG655373:VSH655373 VIK655373:VIL655373 UYO655373:UYP655373 UOS655373:UOT655373 UEW655373:UEX655373 TVA655373:TVB655373 TLE655373:TLF655373 TBI655373:TBJ655373 SRM655373:SRN655373 SHQ655373:SHR655373 RXU655373:RXV655373 RNY655373:RNZ655373 REC655373:RED655373 QUG655373:QUH655373 QKK655373:QKL655373 QAO655373:QAP655373 PQS655373:PQT655373 PGW655373:PGX655373 OXA655373:OXB655373 ONE655373:ONF655373 ODI655373:ODJ655373 NTM655373:NTN655373 NJQ655373:NJR655373 MZU655373:MZV655373 MPY655373:MPZ655373 MGC655373:MGD655373 LWG655373:LWH655373 LMK655373:LML655373 LCO655373:LCP655373 KSS655373:KST655373 KIW655373:KIX655373 JZA655373:JZB655373 JPE655373:JPF655373 JFI655373:JFJ655373 IVM655373:IVN655373 ILQ655373:ILR655373 IBU655373:IBV655373 HRY655373:HRZ655373 HIC655373:HID655373 GYG655373:GYH655373 GOK655373:GOL655373 GEO655373:GEP655373 FUS655373:FUT655373 FKW655373:FKX655373 FBA655373:FBB655373 ERE655373:ERF655373 EHI655373:EHJ655373 DXM655373:DXN655373 DNQ655373:DNR655373 DDU655373:DDV655373 CTY655373:CTZ655373 CKC655373:CKD655373 CAG655373:CAH655373 BQK655373:BQL655373 BGO655373:BGP655373 AWS655373:AWT655373 AMW655373:AMX655373 ADA655373:ADB655373 TE655373:TF655373 JI655373:JJ655373 M655373:N655373 WVU589837:WVV589837 WLY589837:WLZ589837 WCC589837:WCD589837 VSG589837:VSH589837 VIK589837:VIL589837 UYO589837:UYP589837 UOS589837:UOT589837 UEW589837:UEX589837 TVA589837:TVB589837 TLE589837:TLF589837 TBI589837:TBJ589837 SRM589837:SRN589837 SHQ589837:SHR589837 RXU589837:RXV589837 RNY589837:RNZ589837 REC589837:RED589837 QUG589837:QUH589837 QKK589837:QKL589837 QAO589837:QAP589837 PQS589837:PQT589837 PGW589837:PGX589837 OXA589837:OXB589837 ONE589837:ONF589837 ODI589837:ODJ589837 NTM589837:NTN589837 NJQ589837:NJR589837 MZU589837:MZV589837 MPY589837:MPZ589837 MGC589837:MGD589837 LWG589837:LWH589837 LMK589837:LML589837 LCO589837:LCP589837 KSS589837:KST589837 KIW589837:KIX589837 JZA589837:JZB589837 JPE589837:JPF589837 JFI589837:JFJ589837 IVM589837:IVN589837 ILQ589837:ILR589837 IBU589837:IBV589837 HRY589837:HRZ589837 HIC589837:HID589837 GYG589837:GYH589837 GOK589837:GOL589837 GEO589837:GEP589837 FUS589837:FUT589837 FKW589837:FKX589837 FBA589837:FBB589837 ERE589837:ERF589837 EHI589837:EHJ589837 DXM589837:DXN589837 DNQ589837:DNR589837 DDU589837:DDV589837 CTY589837:CTZ589837 CKC589837:CKD589837 CAG589837:CAH589837 BQK589837:BQL589837 BGO589837:BGP589837 AWS589837:AWT589837 AMW589837:AMX589837 ADA589837:ADB589837 TE589837:TF589837 JI589837:JJ589837 M589837:N589837 WVU524301:WVV524301 WLY524301:WLZ524301 WCC524301:WCD524301 VSG524301:VSH524301 VIK524301:VIL524301 UYO524301:UYP524301 UOS524301:UOT524301 UEW524301:UEX524301 TVA524301:TVB524301 TLE524301:TLF524301 TBI524301:TBJ524301 SRM524301:SRN524301 SHQ524301:SHR524301 RXU524301:RXV524301 RNY524301:RNZ524301 REC524301:RED524301 QUG524301:QUH524301 QKK524301:QKL524301 QAO524301:QAP524301 PQS524301:PQT524301 PGW524301:PGX524301 OXA524301:OXB524301 ONE524301:ONF524301 ODI524301:ODJ524301 NTM524301:NTN524301 NJQ524301:NJR524301 MZU524301:MZV524301 MPY524301:MPZ524301 MGC524301:MGD524301 LWG524301:LWH524301 LMK524301:LML524301 LCO524301:LCP524301 KSS524301:KST524301 KIW524301:KIX524301 JZA524301:JZB524301 JPE524301:JPF524301 JFI524301:JFJ524301 IVM524301:IVN524301 ILQ524301:ILR524301 IBU524301:IBV524301 HRY524301:HRZ524301 HIC524301:HID524301 GYG524301:GYH524301 GOK524301:GOL524301 GEO524301:GEP524301 FUS524301:FUT524301 FKW524301:FKX524301 FBA524301:FBB524301 ERE524301:ERF524301 EHI524301:EHJ524301 DXM524301:DXN524301 DNQ524301:DNR524301 DDU524301:DDV524301 CTY524301:CTZ524301 CKC524301:CKD524301 CAG524301:CAH524301 BQK524301:BQL524301 BGO524301:BGP524301 AWS524301:AWT524301 AMW524301:AMX524301 ADA524301:ADB524301 TE524301:TF524301 JI524301:JJ524301 M524301:N524301 WVU458765:WVV458765 WLY458765:WLZ458765 WCC458765:WCD458765 VSG458765:VSH458765 VIK458765:VIL458765 UYO458765:UYP458765 UOS458765:UOT458765 UEW458765:UEX458765 TVA458765:TVB458765 TLE458765:TLF458765 TBI458765:TBJ458765 SRM458765:SRN458765 SHQ458765:SHR458765 RXU458765:RXV458765 RNY458765:RNZ458765 REC458765:RED458765 QUG458765:QUH458765 QKK458765:QKL458765 QAO458765:QAP458765 PQS458765:PQT458765 PGW458765:PGX458765 OXA458765:OXB458765 ONE458765:ONF458765 ODI458765:ODJ458765 NTM458765:NTN458765 NJQ458765:NJR458765 MZU458765:MZV458765 MPY458765:MPZ458765 MGC458765:MGD458765 LWG458765:LWH458765 LMK458765:LML458765 LCO458765:LCP458765 KSS458765:KST458765 KIW458765:KIX458765 JZA458765:JZB458765 JPE458765:JPF458765 JFI458765:JFJ458765 IVM458765:IVN458765 ILQ458765:ILR458765 IBU458765:IBV458765 HRY458765:HRZ458765 HIC458765:HID458765 GYG458765:GYH458765 GOK458765:GOL458765 GEO458765:GEP458765 FUS458765:FUT458765 FKW458765:FKX458765 FBA458765:FBB458765 ERE458765:ERF458765 EHI458765:EHJ458765 DXM458765:DXN458765 DNQ458765:DNR458765 DDU458765:DDV458765 CTY458765:CTZ458765 CKC458765:CKD458765 CAG458765:CAH458765 BQK458765:BQL458765 BGO458765:BGP458765 AWS458765:AWT458765 AMW458765:AMX458765 ADA458765:ADB458765 TE458765:TF458765 JI458765:JJ458765 M458765:N458765 WVU393229:WVV393229 WLY393229:WLZ393229 WCC393229:WCD393229 VSG393229:VSH393229 VIK393229:VIL393229 UYO393229:UYP393229 UOS393229:UOT393229 UEW393229:UEX393229 TVA393229:TVB393229 TLE393229:TLF393229 TBI393229:TBJ393229 SRM393229:SRN393229 SHQ393229:SHR393229 RXU393229:RXV393229 RNY393229:RNZ393229 REC393229:RED393229 QUG393229:QUH393229 QKK393229:QKL393229 QAO393229:QAP393229 PQS393229:PQT393229 PGW393229:PGX393229 OXA393229:OXB393229 ONE393229:ONF393229 ODI393229:ODJ393229 NTM393229:NTN393229 NJQ393229:NJR393229 MZU393229:MZV393229 MPY393229:MPZ393229 MGC393229:MGD393229 LWG393229:LWH393229 LMK393229:LML393229 LCO393229:LCP393229 KSS393229:KST393229 KIW393229:KIX393229 JZA393229:JZB393229 JPE393229:JPF393229 JFI393229:JFJ393229 IVM393229:IVN393229 ILQ393229:ILR393229 IBU393229:IBV393229 HRY393229:HRZ393229 HIC393229:HID393229 GYG393229:GYH393229 GOK393229:GOL393229 GEO393229:GEP393229 FUS393229:FUT393229 FKW393229:FKX393229 FBA393229:FBB393229 ERE393229:ERF393229 EHI393229:EHJ393229 DXM393229:DXN393229 DNQ393229:DNR393229 DDU393229:DDV393229 CTY393229:CTZ393229 CKC393229:CKD393229 CAG393229:CAH393229 BQK393229:BQL393229 BGO393229:BGP393229 AWS393229:AWT393229 AMW393229:AMX393229 ADA393229:ADB393229 TE393229:TF393229 JI393229:JJ393229 M393229:N393229 WVU327693:WVV327693 WLY327693:WLZ327693 WCC327693:WCD327693 VSG327693:VSH327693 VIK327693:VIL327693 UYO327693:UYP327693 UOS327693:UOT327693 UEW327693:UEX327693 TVA327693:TVB327693 TLE327693:TLF327693 TBI327693:TBJ327693 SRM327693:SRN327693 SHQ327693:SHR327693 RXU327693:RXV327693 RNY327693:RNZ327693 REC327693:RED327693 QUG327693:QUH327693 QKK327693:QKL327693 QAO327693:QAP327693 PQS327693:PQT327693 PGW327693:PGX327693 OXA327693:OXB327693 ONE327693:ONF327693 ODI327693:ODJ327693 NTM327693:NTN327693 NJQ327693:NJR327693 MZU327693:MZV327693 MPY327693:MPZ327693 MGC327693:MGD327693 LWG327693:LWH327693 LMK327693:LML327693 LCO327693:LCP327693 KSS327693:KST327693 KIW327693:KIX327693 JZA327693:JZB327693 JPE327693:JPF327693 JFI327693:JFJ327693 IVM327693:IVN327693 ILQ327693:ILR327693 IBU327693:IBV327693 HRY327693:HRZ327693 HIC327693:HID327693 GYG327693:GYH327693 GOK327693:GOL327693 GEO327693:GEP327693 FUS327693:FUT327693 FKW327693:FKX327693 FBA327693:FBB327693 ERE327693:ERF327693 EHI327693:EHJ327693 DXM327693:DXN327693 DNQ327693:DNR327693 DDU327693:DDV327693 CTY327693:CTZ327693 CKC327693:CKD327693 CAG327693:CAH327693 BQK327693:BQL327693 BGO327693:BGP327693 AWS327693:AWT327693 AMW327693:AMX327693 ADA327693:ADB327693 TE327693:TF327693 JI327693:JJ327693 M327693:N327693 WVU262157:WVV262157 WLY262157:WLZ262157 WCC262157:WCD262157 VSG262157:VSH262157 VIK262157:VIL262157 UYO262157:UYP262157 UOS262157:UOT262157 UEW262157:UEX262157 TVA262157:TVB262157 TLE262157:TLF262157 TBI262157:TBJ262157 SRM262157:SRN262157 SHQ262157:SHR262157 RXU262157:RXV262157 RNY262157:RNZ262157 REC262157:RED262157 QUG262157:QUH262157 QKK262157:QKL262157 QAO262157:QAP262157 PQS262157:PQT262157 PGW262157:PGX262157 OXA262157:OXB262157 ONE262157:ONF262157 ODI262157:ODJ262157 NTM262157:NTN262157 NJQ262157:NJR262157 MZU262157:MZV262157 MPY262157:MPZ262157 MGC262157:MGD262157 LWG262157:LWH262157 LMK262157:LML262157 LCO262157:LCP262157 KSS262157:KST262157 KIW262157:KIX262157 JZA262157:JZB262157 JPE262157:JPF262157 JFI262157:JFJ262157 IVM262157:IVN262157 ILQ262157:ILR262157 IBU262157:IBV262157 HRY262157:HRZ262157 HIC262157:HID262157 GYG262157:GYH262157 GOK262157:GOL262157 GEO262157:GEP262157 FUS262157:FUT262157 FKW262157:FKX262157 FBA262157:FBB262157 ERE262157:ERF262157 EHI262157:EHJ262157 DXM262157:DXN262157 DNQ262157:DNR262157 DDU262157:DDV262157 CTY262157:CTZ262157 CKC262157:CKD262157 CAG262157:CAH262157 BQK262157:BQL262157 BGO262157:BGP262157 AWS262157:AWT262157 AMW262157:AMX262157 ADA262157:ADB262157 TE262157:TF262157 JI262157:JJ262157 M262157:N262157 WVU196621:WVV196621 WLY196621:WLZ196621 WCC196621:WCD196621 VSG196621:VSH196621 VIK196621:VIL196621 UYO196621:UYP196621 UOS196621:UOT196621 UEW196621:UEX196621 TVA196621:TVB196621 TLE196621:TLF196621 TBI196621:TBJ196621 SRM196621:SRN196621 SHQ196621:SHR196621 RXU196621:RXV196621 RNY196621:RNZ196621 REC196621:RED196621 QUG196621:QUH196621 QKK196621:QKL196621 QAO196621:QAP196621 PQS196621:PQT196621 PGW196621:PGX196621 OXA196621:OXB196621 ONE196621:ONF196621 ODI196621:ODJ196621 NTM196621:NTN196621 NJQ196621:NJR196621 MZU196621:MZV196621 MPY196621:MPZ196621 MGC196621:MGD196621 LWG196621:LWH196621 LMK196621:LML196621 LCO196621:LCP196621 KSS196621:KST196621 KIW196621:KIX196621 JZA196621:JZB196621 JPE196621:JPF196621 JFI196621:JFJ196621 IVM196621:IVN196621 ILQ196621:ILR196621 IBU196621:IBV196621 HRY196621:HRZ196621 HIC196621:HID196621 GYG196621:GYH196621 GOK196621:GOL196621 GEO196621:GEP196621 FUS196621:FUT196621 FKW196621:FKX196621 FBA196621:FBB196621 ERE196621:ERF196621 EHI196621:EHJ196621 DXM196621:DXN196621 DNQ196621:DNR196621 DDU196621:DDV196621 CTY196621:CTZ196621 CKC196621:CKD196621 CAG196621:CAH196621 BQK196621:BQL196621 BGO196621:BGP196621 AWS196621:AWT196621 AMW196621:AMX196621 ADA196621:ADB196621 TE196621:TF196621 JI196621:JJ196621 M196621:N196621 WVU131085:WVV131085 WLY131085:WLZ131085 WCC131085:WCD131085 VSG131085:VSH131085 VIK131085:VIL131085 UYO131085:UYP131085 UOS131085:UOT131085 UEW131085:UEX131085 TVA131085:TVB131085 TLE131085:TLF131085 TBI131085:TBJ131085 SRM131085:SRN131085 SHQ131085:SHR131085 RXU131085:RXV131085 RNY131085:RNZ131085 REC131085:RED131085 QUG131085:QUH131085 QKK131085:QKL131085 QAO131085:QAP131085 PQS131085:PQT131085 PGW131085:PGX131085 OXA131085:OXB131085 ONE131085:ONF131085 ODI131085:ODJ131085 NTM131085:NTN131085 NJQ131085:NJR131085 MZU131085:MZV131085 MPY131085:MPZ131085 MGC131085:MGD131085 LWG131085:LWH131085 LMK131085:LML131085 LCO131085:LCP131085 KSS131085:KST131085 KIW131085:KIX131085 JZA131085:JZB131085 JPE131085:JPF131085 JFI131085:JFJ131085 IVM131085:IVN131085 ILQ131085:ILR131085 IBU131085:IBV131085 HRY131085:HRZ131085 HIC131085:HID131085 GYG131085:GYH131085 GOK131085:GOL131085 GEO131085:GEP131085 FUS131085:FUT131085 FKW131085:FKX131085 FBA131085:FBB131085 ERE131085:ERF131085 EHI131085:EHJ131085 DXM131085:DXN131085 DNQ131085:DNR131085 DDU131085:DDV131085 CTY131085:CTZ131085 CKC131085:CKD131085 CAG131085:CAH131085 BQK131085:BQL131085 BGO131085:BGP131085 AWS131085:AWT131085 AMW131085:AMX131085 ADA131085:ADB131085 TE131085:TF131085 JI131085:JJ131085 M131085:N131085 WVU65549:WVV65549 WLY65549:WLZ65549 WCC65549:WCD65549 VSG65549:VSH65549 VIK65549:VIL65549 UYO65549:UYP65549 UOS65549:UOT65549 UEW65549:UEX65549 TVA65549:TVB65549 TLE65549:TLF65549 TBI65549:TBJ65549 SRM65549:SRN65549 SHQ65549:SHR65549 RXU65549:RXV65549 RNY65549:RNZ65549 REC65549:RED65549 QUG65549:QUH65549 QKK65549:QKL65549 QAO65549:QAP65549 PQS65549:PQT65549 PGW65549:PGX65549 OXA65549:OXB65549 ONE65549:ONF65549 ODI65549:ODJ65549 NTM65549:NTN65549 NJQ65549:NJR65549 MZU65549:MZV65549 MPY65549:MPZ65549 MGC65549:MGD65549 LWG65549:LWH65549 LMK65549:LML65549 LCO65549:LCP65549 KSS65549:KST65549 KIW65549:KIX65549 JZA65549:JZB65549 JPE65549:JPF65549 JFI65549:JFJ65549 IVM65549:IVN65549 ILQ65549:ILR65549 IBU65549:IBV65549 HRY65549:HRZ65549 HIC65549:HID65549 GYG65549:GYH65549 GOK65549:GOL65549 GEO65549:GEP65549 FUS65549:FUT65549 FKW65549:FKX65549 FBA65549:FBB65549 ERE65549:ERF65549 EHI65549:EHJ65549 DXM65549:DXN65549 DNQ65549:DNR65549 DDU65549:DDV65549 CTY65549:CTZ65549 CKC65549:CKD65549 CAG65549:CAH65549 BQK65549:BQL65549 BGO65549:BGP65549 AWS65549:AWT65549 AMW65549:AMX65549 ADA65549:ADB65549 TE65549:TF65549 JI65549:JJ65549 M65549:N65549 WVU11:WVV11 WLY11:WLZ11 WCC11:WCD11 VSG11:VSH11 VIK11:VIL11 UYO11:UYP11 UOS11:UOT11 UEW11:UEX11 TVA11:TVB11 TLE11:TLF11 TBI11:TBJ11 SRM11:SRN11 SHQ11:SHR11 RXU11:RXV11 RNY11:RNZ11 REC11:RED11 QUG11:QUH11 QKK11:QKL11 QAO11:QAP11 PQS11:PQT11 PGW11:PGX11 OXA11:OXB11 ONE11:ONF11 ODI11:ODJ11 NTM11:NTN11 NJQ11:NJR11 MZU11:MZV11 MPY11:MPZ11 MGC11:MGD11 LWG11:LWH11 LMK11:LML11 LCO11:LCP11 KSS11:KST11 KIW11:KIX11 JZA11:JZB11 JPE11:JPF11 JFI11:JFJ11 IVM11:IVN11 ILQ11:ILR11 IBU11:IBV11 HRY11:HRZ11 HIC11:HID11 GYG11:GYH11 GOK11:GOL11 GEO11:GEP11 FUS11:FUT11 FKW11:FKX11 FBA11:FBB11 ERE11:ERF11 EHI11:EHJ11 DXM11:DXN11 DNQ11:DNR11 DDU11:DDV11 CTY11:CTZ11 CKC11:CKD11 CAG11:CAH11 BQK11:BQL11 BGO11:BGP11 AWS11:AWT11 AMW11:AMX11 ADA11:ADB11 TE11:TF11 JI11:JJ11 M11:N11 WVU983068:WVV983068 WLY983068:WLZ983068 WCC983068:WCD983068 VSG983068:VSH983068 VIK983068:VIL983068 UYO983068:UYP983068 UOS983068:UOT983068 UEW983068:UEX983068 TVA983068:TVB983068 TLE983068:TLF983068 TBI983068:TBJ983068 SRM983068:SRN983068 SHQ983068:SHR983068 RXU983068:RXV983068 RNY983068:RNZ983068 REC983068:RED983068 QUG983068:QUH983068 QKK983068:QKL983068 QAO983068:QAP983068 PQS983068:PQT983068 PGW983068:PGX983068 OXA983068:OXB983068 ONE983068:ONF983068 ODI983068:ODJ983068 NTM983068:NTN983068 NJQ983068:NJR983068 MZU983068:MZV983068 MPY983068:MPZ983068 MGC983068:MGD983068 LWG983068:LWH983068 LMK983068:LML983068 LCO983068:LCP983068 KSS983068:KST983068 KIW983068:KIX983068 JZA983068:JZB983068 JPE983068:JPF983068 JFI983068:JFJ983068 IVM983068:IVN983068 ILQ983068:ILR983068 IBU983068:IBV983068 HRY983068:HRZ983068 HIC983068:HID983068 GYG983068:GYH983068 GOK983068:GOL983068 GEO983068:GEP983068 FUS983068:FUT983068 FKW983068:FKX983068 FBA983068:FBB983068 ERE983068:ERF983068 EHI983068:EHJ983068 DXM983068:DXN983068 DNQ983068:DNR983068 DDU983068:DDV983068 CTY983068:CTZ983068 CKC983068:CKD983068 CAG983068:CAH983068 BQK983068:BQL983068 BGO983068:BGP983068 AWS983068:AWT983068 AMW983068:AMX983068 ADA983068:ADB983068 TE983068:TF983068 JI983068:JJ983068 M983068:N983068 WVU917532:WVV917532 WLY917532:WLZ917532 WCC917532:WCD917532 VSG917532:VSH917532 VIK917532:VIL917532 UYO917532:UYP917532 UOS917532:UOT917532 UEW917532:UEX917532 TVA917532:TVB917532 TLE917532:TLF917532 TBI917532:TBJ917532 SRM917532:SRN917532 SHQ917532:SHR917532 RXU917532:RXV917532 RNY917532:RNZ917532 REC917532:RED917532 QUG917532:QUH917532 QKK917532:QKL917532 QAO917532:QAP917532 PQS917532:PQT917532 PGW917532:PGX917532 OXA917532:OXB917532 ONE917532:ONF917532 ODI917532:ODJ917532 NTM917532:NTN917532 NJQ917532:NJR917532 MZU917532:MZV917532 MPY917532:MPZ917532 MGC917532:MGD917532 LWG917532:LWH917532 LMK917532:LML917532 LCO917532:LCP917532 KSS917532:KST917532 KIW917532:KIX917532 JZA917532:JZB917532 JPE917532:JPF917532 JFI917532:JFJ917532 IVM917532:IVN917532 ILQ917532:ILR917532 IBU917532:IBV917532 HRY917532:HRZ917532 HIC917532:HID917532 GYG917532:GYH917532 GOK917532:GOL917532 GEO917532:GEP917532 FUS917532:FUT917532 FKW917532:FKX917532 FBA917532:FBB917532 ERE917532:ERF917532 EHI917532:EHJ917532 DXM917532:DXN917532 DNQ917532:DNR917532 DDU917532:DDV917532 CTY917532:CTZ917532 CKC917532:CKD917532 CAG917532:CAH917532 BQK917532:BQL917532 BGO917532:BGP917532 AWS917532:AWT917532 AMW917532:AMX917532 ADA917532:ADB917532 TE917532:TF917532 JI917532:JJ917532 M917532:N917532 WVU851996:WVV851996 WLY851996:WLZ851996 WCC851996:WCD851996 VSG851996:VSH851996 VIK851996:VIL851996 UYO851996:UYP851996 UOS851996:UOT851996 UEW851996:UEX851996 TVA851996:TVB851996 TLE851996:TLF851996 TBI851996:TBJ851996 SRM851996:SRN851996 SHQ851996:SHR851996 RXU851996:RXV851996 RNY851996:RNZ851996 REC851996:RED851996 QUG851996:QUH851996 QKK851996:QKL851996 QAO851996:QAP851996 PQS851996:PQT851996 PGW851996:PGX851996 OXA851996:OXB851996 ONE851996:ONF851996 ODI851996:ODJ851996 NTM851996:NTN851996 NJQ851996:NJR851996 MZU851996:MZV851996 MPY851996:MPZ851996 MGC851996:MGD851996 LWG851996:LWH851996 LMK851996:LML851996 LCO851996:LCP851996 KSS851996:KST851996 KIW851996:KIX851996 JZA851996:JZB851996 JPE851996:JPF851996 JFI851996:JFJ851996 IVM851996:IVN851996 ILQ851996:ILR851996 IBU851996:IBV851996 HRY851996:HRZ851996 HIC851996:HID851996 GYG851996:GYH851996 GOK851996:GOL851996 GEO851996:GEP851996 FUS851996:FUT851996 FKW851996:FKX851996 FBA851996:FBB851996 ERE851996:ERF851996 EHI851996:EHJ851996 DXM851996:DXN851996 DNQ851996:DNR851996 DDU851996:DDV851996 CTY851996:CTZ851996 CKC851996:CKD851996 CAG851996:CAH851996 BQK851996:BQL851996 BGO851996:BGP851996 AWS851996:AWT851996 AMW851996:AMX851996 ADA851996:ADB851996 TE851996:TF851996 JI851996:JJ851996 M851996:N851996 WVU786460:WVV786460 WLY786460:WLZ786460 WCC786460:WCD786460 VSG786460:VSH786460 VIK786460:VIL786460 UYO786460:UYP786460 UOS786460:UOT786460 UEW786460:UEX786460 TVA786460:TVB786460 TLE786460:TLF786460 TBI786460:TBJ786460 SRM786460:SRN786460 SHQ786460:SHR786460 RXU786460:RXV786460 RNY786460:RNZ786460 REC786460:RED786460 QUG786460:QUH786460 QKK786460:QKL786460 QAO786460:QAP786460 PQS786460:PQT786460 PGW786460:PGX786460 OXA786460:OXB786460 ONE786460:ONF786460 ODI786460:ODJ786460 NTM786460:NTN786460 NJQ786460:NJR786460 MZU786460:MZV786460 MPY786460:MPZ786460 MGC786460:MGD786460 LWG786460:LWH786460 LMK786460:LML786460 LCO786460:LCP786460 KSS786460:KST786460 KIW786460:KIX786460 JZA786460:JZB786460 JPE786460:JPF786460 JFI786460:JFJ786460 IVM786460:IVN786460 ILQ786460:ILR786460 IBU786460:IBV786460 HRY786460:HRZ786460 HIC786460:HID786460 GYG786460:GYH786460 GOK786460:GOL786460 GEO786460:GEP786460 FUS786460:FUT786460 FKW786460:FKX786460 FBA786460:FBB786460 ERE786460:ERF786460 EHI786460:EHJ786460 DXM786460:DXN786460 DNQ786460:DNR786460 DDU786460:DDV786460 CTY786460:CTZ786460 CKC786460:CKD786460 CAG786460:CAH786460 BQK786460:BQL786460 BGO786460:BGP786460 AWS786460:AWT786460 AMW786460:AMX786460 ADA786460:ADB786460 TE786460:TF786460 JI786460:JJ786460 M786460:N786460 WVU720924:WVV720924 WLY720924:WLZ720924 WCC720924:WCD720924 VSG720924:VSH720924 VIK720924:VIL720924 UYO720924:UYP720924 UOS720924:UOT720924 UEW720924:UEX720924 TVA720924:TVB720924 TLE720924:TLF720924 TBI720924:TBJ720924 SRM720924:SRN720924 SHQ720924:SHR720924 RXU720924:RXV720924 RNY720924:RNZ720924 REC720924:RED720924 QUG720924:QUH720924 QKK720924:QKL720924 QAO720924:QAP720924 PQS720924:PQT720924 PGW720924:PGX720924 OXA720924:OXB720924 ONE720924:ONF720924 ODI720924:ODJ720924 NTM720924:NTN720924 NJQ720924:NJR720924 MZU720924:MZV720924 MPY720924:MPZ720924 MGC720924:MGD720924 LWG720924:LWH720924 LMK720924:LML720924 LCO720924:LCP720924 KSS720924:KST720924 KIW720924:KIX720924 JZA720924:JZB720924 JPE720924:JPF720924 JFI720924:JFJ720924 IVM720924:IVN720924 ILQ720924:ILR720924 IBU720924:IBV720924 HRY720924:HRZ720924 HIC720924:HID720924 GYG720924:GYH720924 GOK720924:GOL720924 GEO720924:GEP720924 FUS720924:FUT720924 FKW720924:FKX720924 FBA720924:FBB720924 ERE720924:ERF720924 EHI720924:EHJ720924 DXM720924:DXN720924 DNQ720924:DNR720924 DDU720924:DDV720924 CTY720924:CTZ720924 CKC720924:CKD720924 CAG720924:CAH720924 BQK720924:BQL720924 BGO720924:BGP720924 AWS720924:AWT720924 AMW720924:AMX720924 ADA720924:ADB720924 TE720924:TF720924 JI720924:JJ720924 M720924:N720924 WVU655388:WVV655388 WLY655388:WLZ655388 WCC655388:WCD655388 VSG655388:VSH655388 VIK655388:VIL655388 UYO655388:UYP655388 UOS655388:UOT655388 UEW655388:UEX655388 TVA655388:TVB655388 TLE655388:TLF655388 TBI655388:TBJ655388 SRM655388:SRN655388 SHQ655388:SHR655388 RXU655388:RXV655388 RNY655388:RNZ655388 REC655388:RED655388 QUG655388:QUH655388 QKK655388:QKL655388 QAO655388:QAP655388 PQS655388:PQT655388 PGW655388:PGX655388 OXA655388:OXB655388 ONE655388:ONF655388 ODI655388:ODJ655388 NTM655388:NTN655388 NJQ655388:NJR655388 MZU655388:MZV655388 MPY655388:MPZ655388 MGC655388:MGD655388 LWG655388:LWH655388 LMK655388:LML655388 LCO655388:LCP655388 KSS655388:KST655388 KIW655388:KIX655388 JZA655388:JZB655388 JPE655388:JPF655388 JFI655388:JFJ655388 IVM655388:IVN655388 ILQ655388:ILR655388 IBU655388:IBV655388 HRY655388:HRZ655388 HIC655388:HID655388 GYG655388:GYH655388 GOK655388:GOL655388 GEO655388:GEP655388 FUS655388:FUT655388 FKW655388:FKX655388 FBA655388:FBB655388 ERE655388:ERF655388 EHI655388:EHJ655388 DXM655388:DXN655388 DNQ655388:DNR655388 DDU655388:DDV655388 CTY655388:CTZ655388 CKC655388:CKD655388 CAG655388:CAH655388 BQK655388:BQL655388 BGO655388:BGP655388 AWS655388:AWT655388 AMW655388:AMX655388 ADA655388:ADB655388 TE655388:TF655388 JI655388:JJ655388 M655388:N655388 WVU589852:WVV589852 WLY589852:WLZ589852 WCC589852:WCD589852 VSG589852:VSH589852 VIK589852:VIL589852 UYO589852:UYP589852 UOS589852:UOT589852 UEW589852:UEX589852 TVA589852:TVB589852 TLE589852:TLF589852 TBI589852:TBJ589852 SRM589852:SRN589852 SHQ589852:SHR589852 RXU589852:RXV589852 RNY589852:RNZ589852 REC589852:RED589852 QUG589852:QUH589852 QKK589852:QKL589852 QAO589852:QAP589852 PQS589852:PQT589852 PGW589852:PGX589852 OXA589852:OXB589852 ONE589852:ONF589852 ODI589852:ODJ589852 NTM589852:NTN589852 NJQ589852:NJR589852 MZU589852:MZV589852 MPY589852:MPZ589852 MGC589852:MGD589852 LWG589852:LWH589852 LMK589852:LML589852 LCO589852:LCP589852 KSS589852:KST589852 KIW589852:KIX589852 JZA589852:JZB589852 JPE589852:JPF589852 JFI589852:JFJ589852 IVM589852:IVN589852 ILQ589852:ILR589852 IBU589852:IBV589852 HRY589852:HRZ589852 HIC589852:HID589852 GYG589852:GYH589852 GOK589852:GOL589852 GEO589852:GEP589852 FUS589852:FUT589852 FKW589852:FKX589852 FBA589852:FBB589852 ERE589852:ERF589852 EHI589852:EHJ589852 DXM589852:DXN589852 DNQ589852:DNR589852 DDU589852:DDV589852 CTY589852:CTZ589852 CKC589852:CKD589852 CAG589852:CAH589852 BQK589852:BQL589852 BGO589852:BGP589852 AWS589852:AWT589852 AMW589852:AMX589852 ADA589852:ADB589852 TE589852:TF589852 JI589852:JJ589852 M589852:N589852 WVU524316:WVV524316 WLY524316:WLZ524316 WCC524316:WCD524316 VSG524316:VSH524316 VIK524316:VIL524316 UYO524316:UYP524316 UOS524316:UOT524316 UEW524316:UEX524316 TVA524316:TVB524316 TLE524316:TLF524316 TBI524316:TBJ524316 SRM524316:SRN524316 SHQ524316:SHR524316 RXU524316:RXV524316 RNY524316:RNZ524316 REC524316:RED524316 QUG524316:QUH524316 QKK524316:QKL524316 QAO524316:QAP524316 PQS524316:PQT524316 PGW524316:PGX524316 OXA524316:OXB524316 ONE524316:ONF524316 ODI524316:ODJ524316 NTM524316:NTN524316 NJQ524316:NJR524316 MZU524316:MZV524316 MPY524316:MPZ524316 MGC524316:MGD524316 LWG524316:LWH524316 LMK524316:LML524316 LCO524316:LCP524316 KSS524316:KST524316 KIW524316:KIX524316 JZA524316:JZB524316 JPE524316:JPF524316 JFI524316:JFJ524316 IVM524316:IVN524316 ILQ524316:ILR524316 IBU524316:IBV524316 HRY524316:HRZ524316 HIC524316:HID524316 GYG524316:GYH524316 GOK524316:GOL524316 GEO524316:GEP524316 FUS524316:FUT524316 FKW524316:FKX524316 FBA524316:FBB524316 ERE524316:ERF524316 EHI524316:EHJ524316 DXM524316:DXN524316 DNQ524316:DNR524316 DDU524316:DDV524316 CTY524316:CTZ524316 CKC524316:CKD524316 CAG524316:CAH524316 BQK524316:BQL524316 BGO524316:BGP524316 AWS524316:AWT524316 AMW524316:AMX524316 ADA524316:ADB524316 TE524316:TF524316 JI524316:JJ524316 M524316:N524316 WVU458780:WVV458780 WLY458780:WLZ458780 WCC458780:WCD458780 VSG458780:VSH458780 VIK458780:VIL458780 UYO458780:UYP458780 UOS458780:UOT458780 UEW458780:UEX458780 TVA458780:TVB458780 TLE458780:TLF458780 TBI458780:TBJ458780 SRM458780:SRN458780 SHQ458780:SHR458780 RXU458780:RXV458780 RNY458780:RNZ458780 REC458780:RED458780 QUG458780:QUH458780 QKK458780:QKL458780 QAO458780:QAP458780 PQS458780:PQT458780 PGW458780:PGX458780 OXA458780:OXB458780 ONE458780:ONF458780 ODI458780:ODJ458780 NTM458780:NTN458780 NJQ458780:NJR458780 MZU458780:MZV458780 MPY458780:MPZ458780 MGC458780:MGD458780 LWG458780:LWH458780 LMK458780:LML458780 LCO458780:LCP458780 KSS458780:KST458780 KIW458780:KIX458780 JZA458780:JZB458780 JPE458780:JPF458780 JFI458780:JFJ458780 IVM458780:IVN458780 ILQ458780:ILR458780 IBU458780:IBV458780 HRY458780:HRZ458780 HIC458780:HID458780 GYG458780:GYH458780 GOK458780:GOL458780 GEO458780:GEP458780 FUS458780:FUT458780 FKW458780:FKX458780 FBA458780:FBB458780 ERE458780:ERF458780 EHI458780:EHJ458780 DXM458780:DXN458780 DNQ458780:DNR458780 DDU458780:DDV458780 CTY458780:CTZ458780 CKC458780:CKD458780 CAG458780:CAH458780 BQK458780:BQL458780 BGO458780:BGP458780 AWS458780:AWT458780 AMW458780:AMX458780 ADA458780:ADB458780 TE458780:TF458780 JI458780:JJ458780 M458780:N458780 WVU393244:WVV393244 WLY393244:WLZ393244 WCC393244:WCD393244 VSG393244:VSH393244 VIK393244:VIL393244 UYO393244:UYP393244 UOS393244:UOT393244 UEW393244:UEX393244 TVA393244:TVB393244 TLE393244:TLF393244 TBI393244:TBJ393244 SRM393244:SRN393244 SHQ393244:SHR393244 RXU393244:RXV393244 RNY393244:RNZ393244 REC393244:RED393244 QUG393244:QUH393244 QKK393244:QKL393244 QAO393244:QAP393244 PQS393244:PQT393244 PGW393244:PGX393244 OXA393244:OXB393244 ONE393244:ONF393244 ODI393244:ODJ393244 NTM393244:NTN393244 NJQ393244:NJR393244 MZU393244:MZV393244 MPY393244:MPZ393244 MGC393244:MGD393244 LWG393244:LWH393244 LMK393244:LML393244 LCO393244:LCP393244 KSS393244:KST393244 KIW393244:KIX393244 JZA393244:JZB393244 JPE393244:JPF393244 JFI393244:JFJ393244 IVM393244:IVN393244 ILQ393244:ILR393244 IBU393244:IBV393244 HRY393244:HRZ393244 HIC393244:HID393244 GYG393244:GYH393244 GOK393244:GOL393244 GEO393244:GEP393244 FUS393244:FUT393244 FKW393244:FKX393244 FBA393244:FBB393244 ERE393244:ERF393244 EHI393244:EHJ393244 DXM393244:DXN393244 DNQ393244:DNR393244 DDU393244:DDV393244 CTY393244:CTZ393244 CKC393244:CKD393244 CAG393244:CAH393244 BQK393244:BQL393244 BGO393244:BGP393244 AWS393244:AWT393244 AMW393244:AMX393244 ADA393244:ADB393244 TE393244:TF393244 JI393244:JJ393244 M393244:N393244 WVU327708:WVV327708 WLY327708:WLZ327708 WCC327708:WCD327708 VSG327708:VSH327708 VIK327708:VIL327708 UYO327708:UYP327708 UOS327708:UOT327708 UEW327708:UEX327708 TVA327708:TVB327708 TLE327708:TLF327708 TBI327708:TBJ327708 SRM327708:SRN327708 SHQ327708:SHR327708 RXU327708:RXV327708 RNY327708:RNZ327708 REC327708:RED327708 QUG327708:QUH327708 QKK327708:QKL327708 QAO327708:QAP327708 PQS327708:PQT327708 PGW327708:PGX327708 OXA327708:OXB327708 ONE327708:ONF327708 ODI327708:ODJ327708 NTM327708:NTN327708 NJQ327708:NJR327708 MZU327708:MZV327708 MPY327708:MPZ327708 MGC327708:MGD327708 LWG327708:LWH327708 LMK327708:LML327708 LCO327708:LCP327708 KSS327708:KST327708 KIW327708:KIX327708 JZA327708:JZB327708 JPE327708:JPF327708 JFI327708:JFJ327708 IVM327708:IVN327708 ILQ327708:ILR327708 IBU327708:IBV327708 HRY327708:HRZ327708 HIC327708:HID327708 GYG327708:GYH327708 GOK327708:GOL327708 GEO327708:GEP327708 FUS327708:FUT327708 FKW327708:FKX327708 FBA327708:FBB327708 ERE327708:ERF327708 EHI327708:EHJ327708 DXM327708:DXN327708 DNQ327708:DNR327708 DDU327708:DDV327708 CTY327708:CTZ327708 CKC327708:CKD327708 CAG327708:CAH327708 BQK327708:BQL327708 BGO327708:BGP327708 AWS327708:AWT327708 AMW327708:AMX327708 ADA327708:ADB327708 TE327708:TF327708 JI327708:JJ327708 M327708:N327708 WVU262172:WVV262172 WLY262172:WLZ262172 WCC262172:WCD262172 VSG262172:VSH262172 VIK262172:VIL262172 UYO262172:UYP262172 UOS262172:UOT262172 UEW262172:UEX262172 TVA262172:TVB262172 TLE262172:TLF262172 TBI262172:TBJ262172 SRM262172:SRN262172 SHQ262172:SHR262172 RXU262172:RXV262172 RNY262172:RNZ262172 REC262172:RED262172 QUG262172:QUH262172 QKK262172:QKL262172 QAO262172:QAP262172 PQS262172:PQT262172 PGW262172:PGX262172 OXA262172:OXB262172 ONE262172:ONF262172 ODI262172:ODJ262172 NTM262172:NTN262172 NJQ262172:NJR262172 MZU262172:MZV262172 MPY262172:MPZ262172 MGC262172:MGD262172 LWG262172:LWH262172 LMK262172:LML262172 LCO262172:LCP262172 KSS262172:KST262172 KIW262172:KIX262172 JZA262172:JZB262172 JPE262172:JPF262172 JFI262172:JFJ262172 IVM262172:IVN262172 ILQ262172:ILR262172 IBU262172:IBV262172 HRY262172:HRZ262172 HIC262172:HID262172 GYG262172:GYH262172 GOK262172:GOL262172 GEO262172:GEP262172 FUS262172:FUT262172 FKW262172:FKX262172 FBA262172:FBB262172 ERE262172:ERF262172 EHI262172:EHJ262172 DXM262172:DXN262172 DNQ262172:DNR262172 DDU262172:DDV262172 CTY262172:CTZ262172 CKC262172:CKD262172 CAG262172:CAH262172 BQK262172:BQL262172 BGO262172:BGP262172 AWS262172:AWT262172 AMW262172:AMX262172 ADA262172:ADB262172 TE262172:TF262172 JI262172:JJ262172 M262172:N262172 WVU196636:WVV196636 WLY196636:WLZ196636 WCC196636:WCD196636 VSG196636:VSH196636 VIK196636:VIL196636 UYO196636:UYP196636 UOS196636:UOT196636 UEW196636:UEX196636 TVA196636:TVB196636 TLE196636:TLF196636 TBI196636:TBJ196636 SRM196636:SRN196636 SHQ196636:SHR196636 RXU196636:RXV196636 RNY196636:RNZ196636 REC196636:RED196636 QUG196636:QUH196636 QKK196636:QKL196636 QAO196636:QAP196636 PQS196636:PQT196636 PGW196636:PGX196636 OXA196636:OXB196636 ONE196636:ONF196636 ODI196636:ODJ196636 NTM196636:NTN196636 NJQ196636:NJR196636 MZU196636:MZV196636 MPY196636:MPZ196636 MGC196636:MGD196636 LWG196636:LWH196636 LMK196636:LML196636 LCO196636:LCP196636 KSS196636:KST196636 KIW196636:KIX196636 JZA196636:JZB196636 JPE196636:JPF196636 JFI196636:JFJ196636 IVM196636:IVN196636 ILQ196636:ILR196636 IBU196636:IBV196636 HRY196636:HRZ196636 HIC196636:HID196636 GYG196636:GYH196636 GOK196636:GOL196636 GEO196636:GEP196636 FUS196636:FUT196636 FKW196636:FKX196636 FBA196636:FBB196636 ERE196636:ERF196636 EHI196636:EHJ196636 DXM196636:DXN196636 DNQ196636:DNR196636 DDU196636:DDV196636 CTY196636:CTZ196636 CKC196636:CKD196636 CAG196636:CAH196636 BQK196636:BQL196636 BGO196636:BGP196636 AWS196636:AWT196636 AMW196636:AMX196636 ADA196636:ADB196636 TE196636:TF196636 JI196636:JJ196636 M196636:N196636 WVU131100:WVV131100 WLY131100:WLZ131100 WCC131100:WCD131100 VSG131100:VSH131100 VIK131100:VIL131100 UYO131100:UYP131100 UOS131100:UOT131100 UEW131100:UEX131100 TVA131100:TVB131100 TLE131100:TLF131100 TBI131100:TBJ131100 SRM131100:SRN131100 SHQ131100:SHR131100 RXU131100:RXV131100 RNY131100:RNZ131100 REC131100:RED131100 QUG131100:QUH131100 QKK131100:QKL131100 QAO131100:QAP131100 PQS131100:PQT131100 PGW131100:PGX131100 OXA131100:OXB131100 ONE131100:ONF131100 ODI131100:ODJ131100 NTM131100:NTN131100 NJQ131100:NJR131100 MZU131100:MZV131100 MPY131100:MPZ131100 MGC131100:MGD131100 LWG131100:LWH131100 LMK131100:LML131100 LCO131100:LCP131100 KSS131100:KST131100 KIW131100:KIX131100 JZA131100:JZB131100 JPE131100:JPF131100 JFI131100:JFJ131100 IVM131100:IVN131100 ILQ131100:ILR131100 IBU131100:IBV131100 HRY131100:HRZ131100 HIC131100:HID131100 GYG131100:GYH131100 GOK131100:GOL131100 GEO131100:GEP131100 FUS131100:FUT131100 FKW131100:FKX131100 FBA131100:FBB131100 ERE131100:ERF131100 EHI131100:EHJ131100 DXM131100:DXN131100 DNQ131100:DNR131100 DDU131100:DDV131100 CTY131100:CTZ131100 CKC131100:CKD131100 CAG131100:CAH131100 BQK131100:BQL131100 BGO131100:BGP131100 AWS131100:AWT131100 AMW131100:AMX131100 ADA131100:ADB131100 TE131100:TF131100 JI131100:JJ131100 M131100:N131100 WVU65564:WVV65564 WLY65564:WLZ65564 WCC65564:WCD65564 VSG65564:VSH65564 VIK65564:VIL65564 UYO65564:UYP65564 UOS65564:UOT65564 UEW65564:UEX65564 TVA65564:TVB65564 TLE65564:TLF65564 TBI65564:TBJ65564 SRM65564:SRN65564 SHQ65564:SHR65564 RXU65564:RXV65564 RNY65564:RNZ65564 REC65564:RED65564 QUG65564:QUH65564 QKK65564:QKL65564 QAO65564:QAP65564 PQS65564:PQT65564 PGW65564:PGX65564 OXA65564:OXB65564 ONE65564:ONF65564 ODI65564:ODJ65564 NTM65564:NTN65564 NJQ65564:NJR65564 MZU65564:MZV65564 MPY65564:MPZ65564 MGC65564:MGD65564 LWG65564:LWH65564 LMK65564:LML65564 LCO65564:LCP65564 KSS65564:KST65564 KIW65564:KIX65564 JZA65564:JZB65564 JPE65564:JPF65564 JFI65564:JFJ65564 IVM65564:IVN65564 ILQ65564:ILR65564 IBU65564:IBV65564 HRY65564:HRZ65564 HIC65564:HID65564 GYG65564:GYH65564 GOK65564:GOL65564 GEO65564:GEP65564 FUS65564:FUT65564 FKW65564:FKX65564 FBA65564:FBB65564 ERE65564:ERF65564 EHI65564:EHJ65564 DXM65564:DXN65564 DNQ65564:DNR65564 DDU65564:DDV65564 CTY65564:CTZ65564 CKC65564:CKD65564 CAG65564:CAH65564 BQK65564:BQL65564 BGO65564:BGP65564 AWS65564:AWT65564 AMW65564:AMX65564 ADA65564:ADB65564 TE65564:TF65564 JI65564:JJ65564 M65564:N65564 WVU28:WVV28 WLY28:WLZ28 WCC28:WCD28 VSG28:VSH28 VIK28:VIL28 UYO28:UYP28 UOS28:UOT28 UEW28:UEX28 TVA28:TVB28 TLE28:TLF28 TBI28:TBJ28 SRM28:SRN28 SHQ28:SHR28 RXU28:RXV28 RNY28:RNZ28 REC28:RED28 QUG28:QUH28 QKK28:QKL28 QAO28:QAP28 PQS28:PQT28 PGW28:PGX28 OXA28:OXB28 ONE28:ONF28 ODI28:ODJ28 NTM28:NTN28 NJQ28:NJR28 MZU28:MZV28 MPY28:MPZ28 MGC28:MGD28 LWG28:LWH28 LMK28:LML28 LCO28:LCP28 KSS28:KST28 KIW28:KIX28 JZA28:JZB28 JPE28:JPF28 JFI28:JFJ28 IVM28:IVN28 ILQ28:ILR28 IBU28:IBV28 HRY28:HRZ28 HIC28:HID28 GYG28:GYH28 GOK28:GOL28 GEO28:GEP28 FUS28:FUT28 FKW28:FKX28 FBA28:FBB28 ERE28:ERF28 EHI28:EHJ28 DXM28:DXN28 DNQ28:DNR28 DDU28:DDV28 CTY28:CTZ28 CKC28:CKD28 CAG28:CAH28 BQK28:BQL28 BGO28:BGP28 AWS28:AWT28 AMW28:AMX28 ADA28:ADB28 TE28:TF28 JI28:JJ28 M28:N28 WVK983053:WVL983053 WLO983053:WLP983053 WBS983053:WBT983053 VRW983053:VRX983053 VIA983053:VIB983053 UYE983053:UYF983053 UOI983053:UOJ983053 UEM983053:UEN983053 TUQ983053:TUR983053 TKU983053:TKV983053 TAY983053:TAZ983053 SRC983053:SRD983053 SHG983053:SHH983053 RXK983053:RXL983053 RNO983053:RNP983053 RDS983053:RDT983053 QTW983053:QTX983053 QKA983053:QKB983053 QAE983053:QAF983053 PQI983053:PQJ983053 PGM983053:PGN983053 OWQ983053:OWR983053 OMU983053:OMV983053 OCY983053:OCZ983053 NTC983053:NTD983053 NJG983053:NJH983053 MZK983053:MZL983053 MPO983053:MPP983053 MFS983053:MFT983053 LVW983053:LVX983053 LMA983053:LMB983053 LCE983053:LCF983053 KSI983053:KSJ983053 KIM983053:KIN983053 JYQ983053:JYR983053 JOU983053:JOV983053 JEY983053:JEZ983053 IVC983053:IVD983053 ILG983053:ILH983053 IBK983053:IBL983053 HRO983053:HRP983053 HHS983053:HHT983053 GXW983053:GXX983053 GOA983053:GOB983053 GEE983053:GEF983053 FUI983053:FUJ983053 FKM983053:FKN983053 FAQ983053:FAR983053 EQU983053:EQV983053 EGY983053:EGZ983053 DXC983053:DXD983053 DNG983053:DNH983053 DDK983053:DDL983053 CTO983053:CTP983053 CJS983053:CJT983053 BZW983053:BZX983053 BQA983053:BQB983053 BGE983053:BGF983053 AWI983053:AWJ983053 AMM983053:AMN983053 ACQ983053:ACR983053 SU983053:SV983053 IY983053:IZ983053 C983053:D983053 WVK917517:WVL917517 WLO917517:WLP917517 WBS917517:WBT917517 VRW917517:VRX917517 VIA917517:VIB917517 UYE917517:UYF917517 UOI917517:UOJ917517 UEM917517:UEN917517 TUQ917517:TUR917517 TKU917517:TKV917517 TAY917517:TAZ917517 SRC917517:SRD917517 SHG917517:SHH917517 RXK917517:RXL917517 RNO917517:RNP917517 RDS917517:RDT917517 QTW917517:QTX917517 QKA917517:QKB917517 QAE917517:QAF917517 PQI917517:PQJ917517 PGM917517:PGN917517 OWQ917517:OWR917517 OMU917517:OMV917517 OCY917517:OCZ917517 NTC917517:NTD917517 NJG917517:NJH917517 MZK917517:MZL917517 MPO917517:MPP917517 MFS917517:MFT917517 LVW917517:LVX917517 LMA917517:LMB917517 LCE917517:LCF917517 KSI917517:KSJ917517 KIM917517:KIN917517 JYQ917517:JYR917517 JOU917517:JOV917517 JEY917517:JEZ917517 IVC917517:IVD917517 ILG917517:ILH917517 IBK917517:IBL917517 HRO917517:HRP917517 HHS917517:HHT917517 GXW917517:GXX917517 GOA917517:GOB917517 GEE917517:GEF917517 FUI917517:FUJ917517 FKM917517:FKN917517 FAQ917517:FAR917517 EQU917517:EQV917517 EGY917517:EGZ917517 DXC917517:DXD917517 DNG917517:DNH917517 DDK917517:DDL917517 CTO917517:CTP917517 CJS917517:CJT917517 BZW917517:BZX917517 BQA917517:BQB917517 BGE917517:BGF917517 AWI917517:AWJ917517 AMM917517:AMN917517 ACQ917517:ACR917517 SU917517:SV917517 IY917517:IZ917517 C917517:D917517 WVK851981:WVL851981 WLO851981:WLP851981 WBS851981:WBT851981 VRW851981:VRX851981 VIA851981:VIB851981 UYE851981:UYF851981 UOI851981:UOJ851981 UEM851981:UEN851981 TUQ851981:TUR851981 TKU851981:TKV851981 TAY851981:TAZ851981 SRC851981:SRD851981 SHG851981:SHH851981 RXK851981:RXL851981 RNO851981:RNP851981 RDS851981:RDT851981 QTW851981:QTX851981 QKA851981:QKB851981 QAE851981:QAF851981 PQI851981:PQJ851981 PGM851981:PGN851981 OWQ851981:OWR851981 OMU851981:OMV851981 OCY851981:OCZ851981 NTC851981:NTD851981 NJG851981:NJH851981 MZK851981:MZL851981 MPO851981:MPP851981 MFS851981:MFT851981 LVW851981:LVX851981 LMA851981:LMB851981 LCE851981:LCF851981 KSI851981:KSJ851981 KIM851981:KIN851981 JYQ851981:JYR851981 JOU851981:JOV851981 JEY851981:JEZ851981 IVC851981:IVD851981 ILG851981:ILH851981 IBK851981:IBL851981 HRO851981:HRP851981 HHS851981:HHT851981 GXW851981:GXX851981 GOA851981:GOB851981 GEE851981:GEF851981 FUI851981:FUJ851981 FKM851981:FKN851981 FAQ851981:FAR851981 EQU851981:EQV851981 EGY851981:EGZ851981 DXC851981:DXD851981 DNG851981:DNH851981 DDK851981:DDL851981 CTO851981:CTP851981 CJS851981:CJT851981 BZW851981:BZX851981 BQA851981:BQB851981 BGE851981:BGF851981 AWI851981:AWJ851981 AMM851981:AMN851981 ACQ851981:ACR851981 SU851981:SV851981 IY851981:IZ851981 C851981:D851981 WVK786445:WVL786445 WLO786445:WLP786445 WBS786445:WBT786445 VRW786445:VRX786445 VIA786445:VIB786445 UYE786445:UYF786445 UOI786445:UOJ786445 UEM786445:UEN786445 TUQ786445:TUR786445 TKU786445:TKV786445 TAY786445:TAZ786445 SRC786445:SRD786445 SHG786445:SHH786445 RXK786445:RXL786445 RNO786445:RNP786445 RDS786445:RDT786445 QTW786445:QTX786445 QKA786445:QKB786445 QAE786445:QAF786445 PQI786445:PQJ786445 PGM786445:PGN786445 OWQ786445:OWR786445 OMU786445:OMV786445 OCY786445:OCZ786445 NTC786445:NTD786445 NJG786445:NJH786445 MZK786445:MZL786445 MPO786445:MPP786445 MFS786445:MFT786445 LVW786445:LVX786445 LMA786445:LMB786445 LCE786445:LCF786445 KSI786445:KSJ786445 KIM786445:KIN786445 JYQ786445:JYR786445 JOU786445:JOV786445 JEY786445:JEZ786445 IVC786445:IVD786445 ILG786445:ILH786445 IBK786445:IBL786445 HRO786445:HRP786445 HHS786445:HHT786445 GXW786445:GXX786445 GOA786445:GOB786445 GEE786445:GEF786445 FUI786445:FUJ786445 FKM786445:FKN786445 FAQ786445:FAR786445 EQU786445:EQV786445 EGY786445:EGZ786445 DXC786445:DXD786445 DNG786445:DNH786445 DDK786445:DDL786445 CTO786445:CTP786445 CJS786445:CJT786445 BZW786445:BZX786445 BQA786445:BQB786445 BGE786445:BGF786445 AWI786445:AWJ786445 AMM786445:AMN786445 ACQ786445:ACR786445 SU786445:SV786445 IY786445:IZ786445 C786445:D786445 WVK720909:WVL720909 WLO720909:WLP720909 WBS720909:WBT720909 VRW720909:VRX720909 VIA720909:VIB720909 UYE720909:UYF720909 UOI720909:UOJ720909 UEM720909:UEN720909 TUQ720909:TUR720909 TKU720909:TKV720909 TAY720909:TAZ720909 SRC720909:SRD720909 SHG720909:SHH720909 RXK720909:RXL720909 RNO720909:RNP720909 RDS720909:RDT720909 QTW720909:QTX720909 QKA720909:QKB720909 QAE720909:QAF720909 PQI720909:PQJ720909 PGM720909:PGN720909 OWQ720909:OWR720909 OMU720909:OMV720909 OCY720909:OCZ720909 NTC720909:NTD720909 NJG720909:NJH720909 MZK720909:MZL720909 MPO720909:MPP720909 MFS720909:MFT720909 LVW720909:LVX720909 LMA720909:LMB720909 LCE720909:LCF720909 KSI720909:KSJ720909 KIM720909:KIN720909 JYQ720909:JYR720909 JOU720909:JOV720909 JEY720909:JEZ720909 IVC720909:IVD720909 ILG720909:ILH720909 IBK720909:IBL720909 HRO720909:HRP720909 HHS720909:HHT720909 GXW720909:GXX720909 GOA720909:GOB720909 GEE720909:GEF720909 FUI720909:FUJ720909 FKM720909:FKN720909 FAQ720909:FAR720909 EQU720909:EQV720909 EGY720909:EGZ720909 DXC720909:DXD720909 DNG720909:DNH720909 DDK720909:DDL720909 CTO720909:CTP720909 CJS720909:CJT720909 BZW720909:BZX720909 BQA720909:BQB720909 BGE720909:BGF720909 AWI720909:AWJ720909 AMM720909:AMN720909 ACQ720909:ACR720909 SU720909:SV720909 IY720909:IZ720909 C720909:D720909 WVK655373:WVL655373 WLO655373:WLP655373 WBS655373:WBT655373 VRW655373:VRX655373 VIA655373:VIB655373 UYE655373:UYF655373 UOI655373:UOJ655373 UEM655373:UEN655373 TUQ655373:TUR655373 TKU655373:TKV655373 TAY655373:TAZ655373 SRC655373:SRD655373 SHG655373:SHH655373 RXK655373:RXL655373 RNO655373:RNP655373 RDS655373:RDT655373 QTW655373:QTX655373 QKA655373:QKB655373 QAE655373:QAF655373 PQI655373:PQJ655373 PGM655373:PGN655373 OWQ655373:OWR655373 OMU655373:OMV655373 OCY655373:OCZ655373 NTC655373:NTD655373 NJG655373:NJH655373 MZK655373:MZL655373 MPO655373:MPP655373 MFS655373:MFT655373 LVW655373:LVX655373 LMA655373:LMB655373 LCE655373:LCF655373 KSI655373:KSJ655373 KIM655373:KIN655373 JYQ655373:JYR655373 JOU655373:JOV655373 JEY655373:JEZ655373 IVC655373:IVD655373 ILG655373:ILH655373 IBK655373:IBL655373 HRO655373:HRP655373 HHS655373:HHT655373 GXW655373:GXX655373 GOA655373:GOB655373 GEE655373:GEF655373 FUI655373:FUJ655373 FKM655373:FKN655373 FAQ655373:FAR655373 EQU655373:EQV655373 EGY655373:EGZ655373 DXC655373:DXD655373 DNG655373:DNH655373 DDK655373:DDL655373 CTO655373:CTP655373 CJS655373:CJT655373 BZW655373:BZX655373 BQA655373:BQB655373 BGE655373:BGF655373 AWI655373:AWJ655373 AMM655373:AMN655373 ACQ655373:ACR655373 SU655373:SV655373 IY655373:IZ655373 C655373:D655373 WVK589837:WVL589837 WLO589837:WLP589837 WBS589837:WBT589837 VRW589837:VRX589837 VIA589837:VIB589837 UYE589837:UYF589837 UOI589837:UOJ589837 UEM589837:UEN589837 TUQ589837:TUR589837 TKU589837:TKV589837 TAY589837:TAZ589837 SRC589837:SRD589837 SHG589837:SHH589837 RXK589837:RXL589837 RNO589837:RNP589837 RDS589837:RDT589837 QTW589837:QTX589837 QKA589837:QKB589837 QAE589837:QAF589837 PQI589837:PQJ589837 PGM589837:PGN589837 OWQ589837:OWR589837 OMU589837:OMV589837 OCY589837:OCZ589837 NTC589837:NTD589837 NJG589837:NJH589837 MZK589837:MZL589837 MPO589837:MPP589837 MFS589837:MFT589837 LVW589837:LVX589837 LMA589837:LMB589837 LCE589837:LCF589837 KSI589837:KSJ589837 KIM589837:KIN589837 JYQ589837:JYR589837 JOU589837:JOV589837 JEY589837:JEZ589837 IVC589837:IVD589837 ILG589837:ILH589837 IBK589837:IBL589837 HRO589837:HRP589837 HHS589837:HHT589837 GXW589837:GXX589837 GOA589837:GOB589837 GEE589837:GEF589837 FUI589837:FUJ589837 FKM589837:FKN589837 FAQ589837:FAR589837 EQU589837:EQV589837 EGY589837:EGZ589837 DXC589837:DXD589837 DNG589837:DNH589837 DDK589837:DDL589837 CTO589837:CTP589837 CJS589837:CJT589837 BZW589837:BZX589837 BQA589837:BQB589837 BGE589837:BGF589837 AWI589837:AWJ589837 AMM589837:AMN589837 ACQ589837:ACR589837 SU589837:SV589837 IY589837:IZ589837 C589837:D589837 WVK524301:WVL524301 WLO524301:WLP524301 WBS524301:WBT524301 VRW524301:VRX524301 VIA524301:VIB524301 UYE524301:UYF524301 UOI524301:UOJ524301 UEM524301:UEN524301 TUQ524301:TUR524301 TKU524301:TKV524301 TAY524301:TAZ524301 SRC524301:SRD524301 SHG524301:SHH524301 RXK524301:RXL524301 RNO524301:RNP524301 RDS524301:RDT524301 QTW524301:QTX524301 QKA524301:QKB524301 QAE524301:QAF524301 PQI524301:PQJ524301 PGM524301:PGN524301 OWQ524301:OWR524301 OMU524301:OMV524301 OCY524301:OCZ524301 NTC524301:NTD524301 NJG524301:NJH524301 MZK524301:MZL524301 MPO524301:MPP524301 MFS524301:MFT524301 LVW524301:LVX524301 LMA524301:LMB524301 LCE524301:LCF524301 KSI524301:KSJ524301 KIM524301:KIN524301 JYQ524301:JYR524301 JOU524301:JOV524301 JEY524301:JEZ524301 IVC524301:IVD524301 ILG524301:ILH524301 IBK524301:IBL524301 HRO524301:HRP524301 HHS524301:HHT524301 GXW524301:GXX524301 GOA524301:GOB524301 GEE524301:GEF524301 FUI524301:FUJ524301 FKM524301:FKN524301 FAQ524301:FAR524301 EQU524301:EQV524301 EGY524301:EGZ524301 DXC524301:DXD524301 DNG524301:DNH524301 DDK524301:DDL524301 CTO524301:CTP524301 CJS524301:CJT524301 BZW524301:BZX524301 BQA524301:BQB524301 BGE524301:BGF524301 AWI524301:AWJ524301 AMM524301:AMN524301 ACQ524301:ACR524301 SU524301:SV524301 IY524301:IZ524301 C524301:D524301 WVK458765:WVL458765 WLO458765:WLP458765 WBS458765:WBT458765 VRW458765:VRX458765 VIA458765:VIB458765 UYE458765:UYF458765 UOI458765:UOJ458765 UEM458765:UEN458765 TUQ458765:TUR458765 TKU458765:TKV458765 TAY458765:TAZ458765 SRC458765:SRD458765 SHG458765:SHH458765 RXK458765:RXL458765 RNO458765:RNP458765 RDS458765:RDT458765 QTW458765:QTX458765 QKA458765:QKB458765 QAE458765:QAF458765 PQI458765:PQJ458765 PGM458765:PGN458765 OWQ458765:OWR458765 OMU458765:OMV458765 OCY458765:OCZ458765 NTC458765:NTD458765 NJG458765:NJH458765 MZK458765:MZL458765 MPO458765:MPP458765 MFS458765:MFT458765 LVW458765:LVX458765 LMA458765:LMB458765 LCE458765:LCF458765 KSI458765:KSJ458765 KIM458765:KIN458765 JYQ458765:JYR458765 JOU458765:JOV458765 JEY458765:JEZ458765 IVC458765:IVD458765 ILG458765:ILH458765 IBK458765:IBL458765 HRO458765:HRP458765 HHS458765:HHT458765 GXW458765:GXX458765 GOA458765:GOB458765 GEE458765:GEF458765 FUI458765:FUJ458765 FKM458765:FKN458765 FAQ458765:FAR458765 EQU458765:EQV458765 EGY458765:EGZ458765 DXC458765:DXD458765 DNG458765:DNH458765 DDK458765:DDL458765 CTO458765:CTP458765 CJS458765:CJT458765 BZW458765:BZX458765 BQA458765:BQB458765 BGE458765:BGF458765 AWI458765:AWJ458765 AMM458765:AMN458765 ACQ458765:ACR458765 SU458765:SV458765 IY458765:IZ458765 C458765:D458765 WVK393229:WVL393229 WLO393229:WLP393229 WBS393229:WBT393229 VRW393229:VRX393229 VIA393229:VIB393229 UYE393229:UYF393229 UOI393229:UOJ393229 UEM393229:UEN393229 TUQ393229:TUR393229 TKU393229:TKV393229 TAY393229:TAZ393229 SRC393229:SRD393229 SHG393229:SHH393229 RXK393229:RXL393229 RNO393229:RNP393229 RDS393229:RDT393229 QTW393229:QTX393229 QKA393229:QKB393229 QAE393229:QAF393229 PQI393229:PQJ393229 PGM393229:PGN393229 OWQ393229:OWR393229 OMU393229:OMV393229 OCY393229:OCZ393229 NTC393229:NTD393229 NJG393229:NJH393229 MZK393229:MZL393229 MPO393229:MPP393229 MFS393229:MFT393229 LVW393229:LVX393229 LMA393229:LMB393229 LCE393229:LCF393229 KSI393229:KSJ393229 KIM393229:KIN393229 JYQ393229:JYR393229 JOU393229:JOV393229 JEY393229:JEZ393229 IVC393229:IVD393229 ILG393229:ILH393229 IBK393229:IBL393229 HRO393229:HRP393229 HHS393229:HHT393229 GXW393229:GXX393229 GOA393229:GOB393229 GEE393229:GEF393229 FUI393229:FUJ393229 FKM393229:FKN393229 FAQ393229:FAR393229 EQU393229:EQV393229 EGY393229:EGZ393229 DXC393229:DXD393229 DNG393229:DNH393229 DDK393229:DDL393229 CTO393229:CTP393229 CJS393229:CJT393229 BZW393229:BZX393229 BQA393229:BQB393229 BGE393229:BGF393229 AWI393229:AWJ393229 AMM393229:AMN393229 ACQ393229:ACR393229 SU393229:SV393229 IY393229:IZ393229 C393229:D393229 WVK327693:WVL327693 WLO327693:WLP327693 WBS327693:WBT327693 VRW327693:VRX327693 VIA327693:VIB327693 UYE327693:UYF327693 UOI327693:UOJ327693 UEM327693:UEN327693 TUQ327693:TUR327693 TKU327693:TKV327693 TAY327693:TAZ327693 SRC327693:SRD327693 SHG327693:SHH327693 RXK327693:RXL327693 RNO327693:RNP327693 RDS327693:RDT327693 QTW327693:QTX327693 QKA327693:QKB327693 QAE327693:QAF327693 PQI327693:PQJ327693 PGM327693:PGN327693 OWQ327693:OWR327693 OMU327693:OMV327693 OCY327693:OCZ327693 NTC327693:NTD327693 NJG327693:NJH327693 MZK327693:MZL327693 MPO327693:MPP327693 MFS327693:MFT327693 LVW327693:LVX327693 LMA327693:LMB327693 LCE327693:LCF327693 KSI327693:KSJ327693 KIM327693:KIN327693 JYQ327693:JYR327693 JOU327693:JOV327693 JEY327693:JEZ327693 IVC327693:IVD327693 ILG327693:ILH327693 IBK327693:IBL327693 HRO327693:HRP327693 HHS327693:HHT327693 GXW327693:GXX327693 GOA327693:GOB327693 GEE327693:GEF327693 FUI327693:FUJ327693 FKM327693:FKN327693 FAQ327693:FAR327693 EQU327693:EQV327693 EGY327693:EGZ327693 DXC327693:DXD327693 DNG327693:DNH327693 DDK327693:DDL327693 CTO327693:CTP327693 CJS327693:CJT327693 BZW327693:BZX327693 BQA327693:BQB327693 BGE327693:BGF327693 AWI327693:AWJ327693 AMM327693:AMN327693 ACQ327693:ACR327693 SU327693:SV327693 IY327693:IZ327693 C327693:D327693 WVK262157:WVL262157 WLO262157:WLP262157 WBS262157:WBT262157 VRW262157:VRX262157 VIA262157:VIB262157 UYE262157:UYF262157 UOI262157:UOJ262157 UEM262157:UEN262157 TUQ262157:TUR262157 TKU262157:TKV262157 TAY262157:TAZ262157 SRC262157:SRD262157 SHG262157:SHH262157 RXK262157:RXL262157 RNO262157:RNP262157 RDS262157:RDT262157 QTW262157:QTX262157 QKA262157:QKB262157 QAE262157:QAF262157 PQI262157:PQJ262157 PGM262157:PGN262157 OWQ262157:OWR262157 OMU262157:OMV262157 OCY262157:OCZ262157 NTC262157:NTD262157 NJG262157:NJH262157 MZK262157:MZL262157 MPO262157:MPP262157 MFS262157:MFT262157 LVW262157:LVX262157 LMA262157:LMB262157 LCE262157:LCF262157 KSI262157:KSJ262157 KIM262157:KIN262157 JYQ262157:JYR262157 JOU262157:JOV262157 JEY262157:JEZ262157 IVC262157:IVD262157 ILG262157:ILH262157 IBK262157:IBL262157 HRO262157:HRP262157 HHS262157:HHT262157 GXW262157:GXX262157 GOA262157:GOB262157 GEE262157:GEF262157 FUI262157:FUJ262157 FKM262157:FKN262157 FAQ262157:FAR262157 EQU262157:EQV262157 EGY262157:EGZ262157 DXC262157:DXD262157 DNG262157:DNH262157 DDK262157:DDL262157 CTO262157:CTP262157 CJS262157:CJT262157 BZW262157:BZX262157 BQA262157:BQB262157 BGE262157:BGF262157 AWI262157:AWJ262157 AMM262157:AMN262157 ACQ262157:ACR262157 SU262157:SV262157 IY262157:IZ262157 C262157:D262157 WVK196621:WVL196621 WLO196621:WLP196621 WBS196621:WBT196621 VRW196621:VRX196621 VIA196621:VIB196621 UYE196621:UYF196621 UOI196621:UOJ196621 UEM196621:UEN196621 TUQ196621:TUR196621 TKU196621:TKV196621 TAY196621:TAZ196621 SRC196621:SRD196621 SHG196621:SHH196621 RXK196621:RXL196621 RNO196621:RNP196621 RDS196621:RDT196621 QTW196621:QTX196621 QKA196621:QKB196621 QAE196621:QAF196621 PQI196621:PQJ196621 PGM196621:PGN196621 OWQ196621:OWR196621 OMU196621:OMV196621 OCY196621:OCZ196621 NTC196621:NTD196621 NJG196621:NJH196621 MZK196621:MZL196621 MPO196621:MPP196621 MFS196621:MFT196621 LVW196621:LVX196621 LMA196621:LMB196621 LCE196621:LCF196621 KSI196621:KSJ196621 KIM196621:KIN196621 JYQ196621:JYR196621 JOU196621:JOV196621 JEY196621:JEZ196621 IVC196621:IVD196621 ILG196621:ILH196621 IBK196621:IBL196621 HRO196621:HRP196621 HHS196621:HHT196621 GXW196621:GXX196621 GOA196621:GOB196621 GEE196621:GEF196621 FUI196621:FUJ196621 FKM196621:FKN196621 FAQ196621:FAR196621 EQU196621:EQV196621 EGY196621:EGZ196621 DXC196621:DXD196621 DNG196621:DNH196621 DDK196621:DDL196621 CTO196621:CTP196621 CJS196621:CJT196621 BZW196621:BZX196621 BQA196621:BQB196621 BGE196621:BGF196621 AWI196621:AWJ196621 AMM196621:AMN196621 ACQ196621:ACR196621 SU196621:SV196621 IY196621:IZ196621 C196621:D196621 WVK131085:WVL131085 WLO131085:WLP131085 WBS131085:WBT131085 VRW131085:VRX131085 VIA131085:VIB131085 UYE131085:UYF131085 UOI131085:UOJ131085 UEM131085:UEN131085 TUQ131085:TUR131085 TKU131085:TKV131085 TAY131085:TAZ131085 SRC131085:SRD131085 SHG131085:SHH131085 RXK131085:RXL131085 RNO131085:RNP131085 RDS131085:RDT131085 QTW131085:QTX131085 QKA131085:QKB131085 QAE131085:QAF131085 PQI131085:PQJ131085 PGM131085:PGN131085 OWQ131085:OWR131085 OMU131085:OMV131085 OCY131085:OCZ131085 NTC131085:NTD131085 NJG131085:NJH131085 MZK131085:MZL131085 MPO131085:MPP131085 MFS131085:MFT131085 LVW131085:LVX131085 LMA131085:LMB131085 LCE131085:LCF131085 KSI131085:KSJ131085 KIM131085:KIN131085 JYQ131085:JYR131085 JOU131085:JOV131085 JEY131085:JEZ131085 IVC131085:IVD131085 ILG131085:ILH131085 IBK131085:IBL131085 HRO131085:HRP131085 HHS131085:HHT131085 GXW131085:GXX131085 GOA131085:GOB131085 GEE131085:GEF131085 FUI131085:FUJ131085 FKM131085:FKN131085 FAQ131085:FAR131085 EQU131085:EQV131085 EGY131085:EGZ131085 DXC131085:DXD131085 DNG131085:DNH131085 DDK131085:DDL131085 CTO131085:CTP131085 CJS131085:CJT131085 BZW131085:BZX131085 BQA131085:BQB131085 BGE131085:BGF131085 AWI131085:AWJ131085 AMM131085:AMN131085 ACQ131085:ACR131085 SU131085:SV131085 IY131085:IZ131085 C131085:D131085 WVK65549:WVL65549 WLO65549:WLP65549 WBS65549:WBT65549 VRW65549:VRX65549 VIA65549:VIB65549 UYE65549:UYF65549 UOI65549:UOJ65549 UEM65549:UEN65549 TUQ65549:TUR65549 TKU65549:TKV65549 TAY65549:TAZ65549 SRC65549:SRD65549 SHG65549:SHH65549 RXK65549:RXL65549 RNO65549:RNP65549 RDS65549:RDT65549 QTW65549:QTX65549 QKA65549:QKB65549 QAE65549:QAF65549 PQI65549:PQJ65549 PGM65549:PGN65549 OWQ65549:OWR65549 OMU65549:OMV65549 OCY65549:OCZ65549 NTC65549:NTD65549 NJG65549:NJH65549 MZK65549:MZL65549 MPO65549:MPP65549 MFS65549:MFT65549 LVW65549:LVX65549 LMA65549:LMB65549 LCE65549:LCF65549 KSI65549:KSJ65549 KIM65549:KIN65549 JYQ65549:JYR65549 JOU65549:JOV65549 JEY65549:JEZ65549 IVC65549:IVD65549 ILG65549:ILH65549 IBK65549:IBL65549 HRO65549:HRP65549 HHS65549:HHT65549 GXW65549:GXX65549 GOA65549:GOB65549 GEE65549:GEF65549 FUI65549:FUJ65549 FKM65549:FKN65549 FAQ65549:FAR65549 EQU65549:EQV65549 EGY65549:EGZ65549 DXC65549:DXD65549 DNG65549:DNH65549 DDK65549:DDL65549 CTO65549:CTP65549 CJS65549:CJT65549 BZW65549:BZX65549 BQA65549:BQB65549 BGE65549:BGF65549 AWI65549:AWJ65549 AMM65549:AMN65549 ACQ65549:ACR65549 SU65549:SV65549 IY65549:IZ65549 C65549:D65549 WVK11:WVL11 WLO11:WLP11 WBS11:WBT11 VRW11:VRX11 VIA11:VIB11 UYE11:UYF11 UOI11:UOJ11 UEM11:UEN11 TUQ11:TUR11 TKU11:TKV11 TAY11:TAZ11 SRC11:SRD11 SHG11:SHH11 RXK11:RXL11 RNO11:RNP11 RDS11:RDT11 QTW11:QTX11 QKA11:QKB11 QAE11:QAF11 PQI11:PQJ11 PGM11:PGN11 OWQ11:OWR11 OMU11:OMV11 OCY11:OCZ11 NTC11:NTD11 NJG11:NJH11 MZK11:MZL11 MPO11:MPP11 MFS11:MFT11 LVW11:LVX11 LMA11:LMB11 LCE11:LCF11 KSI11:KSJ11 KIM11:KIN11 JYQ11:JYR11 JOU11:JOV11 JEY11:JEZ11 IVC11:IVD11 ILG11:ILH11 IBK11:IBL11 HRO11:HRP11 HHS11:HHT11 GXW11:GXX11 GOA11:GOB11 GEE11:GEF11 FUI11:FUJ11 FKM11:FKN11 FAQ11:FAR11 EQU11:EQV11 EGY11:EGZ11 DXC11:DXD11 DNG11:DNH11 DDK11:DDL11 CTO11:CTP11 CJS11:CJT11 BZW11:BZX11 BQA11:BQB11 BGE11:BGF11 AWI11:AWJ11 AMM11:AMN11 ACQ11:ACR11 SU11:SV11 IY11:IZ11">
      <formula1>$J$11:$J$103</formula1>
    </dataValidation>
  </dataValidations>
  <pageMargins left="0.25" right="0.25" top="0.25" bottom="0.25" header="0.5" footer="0.5"/>
  <pageSetup scale="61"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Instruction-Conflicting TripCAL</vt:lpstr>
      <vt:lpstr>CONFLICT Trip Calculator</vt:lpstr>
      <vt:lpstr>CALC</vt:lpstr>
      <vt:lpstr>orig</vt:lpstr>
      <vt:lpstr>Sheet1</vt:lpstr>
      <vt:lpstr>Sheet2</vt:lpstr>
      <vt:lpstr>RUSD CALCULATOR </vt:lpstr>
      <vt:lpstr>CALC!Print_Area</vt:lpstr>
      <vt:lpstr>'CONFLICT Trip Calculator'!Print_Area</vt:lpstr>
      <vt:lpstr>'Instruction-Conflicting TripCAL'!Print_Area</vt:lpstr>
    </vt:vector>
  </TitlesOfParts>
  <Company>RUSD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PAZ</dc:creator>
  <cp:lastModifiedBy>Lindsey Grawe</cp:lastModifiedBy>
  <cp:lastPrinted>2016-06-21T17:29:55Z</cp:lastPrinted>
  <dcterms:created xsi:type="dcterms:W3CDTF">2014-10-17T16:10:38Z</dcterms:created>
  <dcterms:modified xsi:type="dcterms:W3CDTF">2023-07-18T16:32:32Z</dcterms:modified>
</cp:coreProperties>
</file>